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1\AZK für Teilzeit\"/>
    </mc:Choice>
  </mc:AlternateContent>
  <xr:revisionPtr revIDLastSave="0" documentId="13_ncr:1_{3A827D09-3D27-4787-8CB7-6FD6D95050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ZK 2021" sheetId="1" r:id="rId1"/>
  </sheets>
  <definedNames>
    <definedName name="_xlnm.Print_Titles" localSheetId="0">'AZK 2021'!$1:$12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62" i="1" l="1"/>
  <c r="AM149" i="1"/>
  <c r="AM136" i="1"/>
  <c r="AM123" i="1"/>
  <c r="AM110" i="1"/>
  <c r="AM97" i="1"/>
  <c r="AM84" i="1"/>
  <c r="AM71" i="1"/>
  <c r="AM58" i="1"/>
  <c r="AM45" i="1"/>
  <c r="AM32" i="1"/>
  <c r="AM19" i="1"/>
  <c r="AL141" i="1" l="1"/>
  <c r="AN15" i="1"/>
  <c r="AL37" i="1"/>
  <c r="AL115" i="1" l="1"/>
  <c r="AL167" i="1"/>
  <c r="AL76" i="1"/>
  <c r="AL102" i="1"/>
  <c r="AL24" i="1"/>
  <c r="AL50" i="1"/>
  <c r="AL154" i="1"/>
  <c r="AL63" i="1"/>
  <c r="AL89" i="1"/>
  <c r="AL128" i="1"/>
  <c r="H162" i="1" l="1"/>
  <c r="AI158" i="1" l="1"/>
  <c r="AC167" i="1"/>
  <c r="AC166" i="1"/>
  <c r="AC165" i="1"/>
  <c r="AC162" i="1"/>
  <c r="V162" i="1"/>
  <c r="O165" i="1"/>
  <c r="O162" i="1"/>
  <c r="V166" i="1"/>
  <c r="V167" i="1"/>
  <c r="V165" i="1"/>
  <c r="O166" i="1"/>
  <c r="O167" i="1"/>
  <c r="H166" i="1"/>
  <c r="AI166" i="1" s="1"/>
  <c r="H167" i="1"/>
  <c r="H165" i="1"/>
  <c r="AI165" i="1" s="1"/>
  <c r="AI146" i="1"/>
  <c r="AI145" i="1"/>
  <c r="Q153" i="1"/>
  <c r="J152" i="1"/>
  <c r="J149" i="1"/>
  <c r="AI133" i="1"/>
  <c r="AI132" i="1"/>
  <c r="AH140" i="1"/>
  <c r="M140" i="1"/>
  <c r="F140" i="1"/>
  <c r="F141" i="1"/>
  <c r="F139" i="1"/>
  <c r="F136" i="1"/>
  <c r="AI119" i="1"/>
  <c r="AC123" i="1"/>
  <c r="AC126" i="1"/>
  <c r="V128" i="1"/>
  <c r="O127" i="1"/>
  <c r="O123" i="1"/>
  <c r="H127" i="1"/>
  <c r="H128" i="1"/>
  <c r="H126" i="1"/>
  <c r="H123" i="1"/>
  <c r="AI109" i="1"/>
  <c r="AI106" i="1"/>
  <c r="AF114" i="1"/>
  <c r="K114" i="1"/>
  <c r="K110" i="1"/>
  <c r="D114" i="1"/>
  <c r="D115" i="1"/>
  <c r="D113" i="1"/>
  <c r="D110" i="1"/>
  <c r="AI93" i="1"/>
  <c r="U101" i="1"/>
  <c r="N97" i="1"/>
  <c r="G101" i="1"/>
  <c r="G102" i="1"/>
  <c r="G100" i="1"/>
  <c r="G97" i="1"/>
  <c r="AI80" i="1"/>
  <c r="AD84" i="1"/>
  <c r="AD89" i="1"/>
  <c r="W88" i="1"/>
  <c r="P87" i="1"/>
  <c r="P84" i="1"/>
  <c r="I89" i="1"/>
  <c r="I88" i="1"/>
  <c r="I87" i="1"/>
  <c r="I84" i="1"/>
  <c r="AI67" i="1"/>
  <c r="AG71" i="1"/>
  <c r="Z71" i="1"/>
  <c r="Z75" i="1"/>
  <c r="L74" i="1"/>
  <c r="L71" i="1"/>
  <c r="E75" i="1"/>
  <c r="E76" i="1"/>
  <c r="E74" i="1"/>
  <c r="E71" i="1"/>
  <c r="G58" i="1"/>
  <c r="AI57" i="1"/>
  <c r="AI54" i="1"/>
  <c r="AB63" i="1"/>
  <c r="U61" i="1"/>
  <c r="U58" i="1"/>
  <c r="N62" i="1"/>
  <c r="N61" i="1"/>
  <c r="N58" i="1"/>
  <c r="G63" i="1"/>
  <c r="G62" i="1"/>
  <c r="G61" i="1"/>
  <c r="AI42" i="1"/>
  <c r="AI44" i="1"/>
  <c r="AI41" i="1"/>
  <c r="AE50" i="1"/>
  <c r="AE49" i="1"/>
  <c r="AE48" i="1"/>
  <c r="AE45" i="1"/>
  <c r="X48" i="1"/>
  <c r="X45" i="1"/>
  <c r="Q48" i="1"/>
  <c r="Q45" i="1"/>
  <c r="J49" i="1"/>
  <c r="J48" i="1"/>
  <c r="J45" i="1"/>
  <c r="J32" i="1"/>
  <c r="AI29" i="1"/>
  <c r="AI28" i="1"/>
  <c r="AE36" i="1"/>
  <c r="X36" i="1"/>
  <c r="X35" i="1"/>
  <c r="J37" i="1"/>
  <c r="J36" i="1"/>
  <c r="J35" i="1"/>
  <c r="AE32" i="1"/>
  <c r="X32" i="1"/>
  <c r="Q32" i="1"/>
  <c r="H17" i="1"/>
  <c r="F30" i="1"/>
  <c r="AI18" i="1"/>
  <c r="AI16" i="1"/>
  <c r="AI15" i="1"/>
  <c r="AH23" i="1"/>
  <c r="AH24" i="1"/>
  <c r="AA23" i="1"/>
  <c r="AA24" i="1"/>
  <c r="T23" i="1"/>
  <c r="T24" i="1"/>
  <c r="AH22" i="1"/>
  <c r="AA22" i="1"/>
  <c r="T22" i="1"/>
  <c r="M23" i="1"/>
  <c r="M24" i="1"/>
  <c r="M22" i="1"/>
  <c r="AH19" i="1"/>
  <c r="AA19" i="1"/>
  <c r="T19" i="1"/>
  <c r="M19" i="1"/>
  <c r="F23" i="1"/>
  <c r="F24" i="1"/>
  <c r="F22" i="1"/>
  <c r="F19" i="1"/>
  <c r="AI45" i="1" l="1"/>
  <c r="AI23" i="1"/>
  <c r="AI22" i="1"/>
  <c r="AI32" i="1"/>
  <c r="AI24" i="1"/>
  <c r="AI48" i="1"/>
  <c r="AI162" i="1"/>
  <c r="AI167" i="1"/>
  <c r="AI19" i="1"/>
  <c r="AD160" i="1" l="1"/>
  <c r="W160" i="1"/>
  <c r="P160" i="1"/>
  <c r="I160" i="1"/>
  <c r="H160" i="1"/>
  <c r="G160" i="1"/>
  <c r="AC160" i="1"/>
  <c r="AB160" i="1"/>
  <c r="V160" i="1"/>
  <c r="U160" i="1"/>
  <c r="O160" i="1"/>
  <c r="N160" i="1"/>
  <c r="AF147" i="1"/>
  <c r="Y147" i="1"/>
  <c r="R147" i="1"/>
  <c r="K147" i="1"/>
  <c r="D147" i="1"/>
  <c r="J154" i="1"/>
  <c r="J153" i="1"/>
  <c r="J147" i="1"/>
  <c r="I147" i="1"/>
  <c r="AE149" i="1"/>
  <c r="AE147" i="1"/>
  <c r="AD147" i="1"/>
  <c r="X149" i="1"/>
  <c r="X147" i="1"/>
  <c r="W147" i="1"/>
  <c r="Q149" i="1"/>
  <c r="Q147" i="1"/>
  <c r="P147" i="1"/>
  <c r="AB134" i="1"/>
  <c r="U134" i="1"/>
  <c r="G134" i="1"/>
  <c r="N134" i="1"/>
  <c r="M141" i="1"/>
  <c r="M139" i="1"/>
  <c r="M136" i="1"/>
  <c r="M134" i="1"/>
  <c r="L134" i="1"/>
  <c r="AH136" i="1"/>
  <c r="AH134" i="1"/>
  <c r="AG134" i="1"/>
  <c r="AA136" i="1"/>
  <c r="AA134" i="1"/>
  <c r="Z134" i="1"/>
  <c r="T136" i="1"/>
  <c r="T134" i="1"/>
  <c r="S134" i="1"/>
  <c r="F134" i="1"/>
  <c r="E134" i="1"/>
  <c r="AD121" i="1"/>
  <c r="W121" i="1"/>
  <c r="P121" i="1"/>
  <c r="I121" i="1"/>
  <c r="AC121" i="1"/>
  <c r="AB121" i="1"/>
  <c r="V123" i="1"/>
  <c r="AI123" i="1" s="1"/>
  <c r="V121" i="1"/>
  <c r="U121" i="1"/>
  <c r="O128" i="1"/>
  <c r="O126" i="1"/>
  <c r="O121" i="1"/>
  <c r="N121" i="1"/>
  <c r="H121" i="1"/>
  <c r="G121" i="1"/>
  <c r="AG108" i="1"/>
  <c r="Z108" i="1"/>
  <c r="S108" i="1"/>
  <c r="L108" i="1"/>
  <c r="E108" i="1"/>
  <c r="D108" i="1"/>
  <c r="AF110" i="1"/>
  <c r="AF108" i="1"/>
  <c r="AE108" i="1"/>
  <c r="Y110" i="1"/>
  <c r="Y108" i="1"/>
  <c r="X108" i="1"/>
  <c r="R110" i="1"/>
  <c r="R108" i="1"/>
  <c r="Q108" i="1"/>
  <c r="K108" i="1"/>
  <c r="J108" i="1"/>
  <c r="H95" i="1"/>
  <c r="O95" i="1"/>
  <c r="V95" i="1"/>
  <c r="AC95" i="1"/>
  <c r="AH95" i="1"/>
  <c r="U102" i="1"/>
  <c r="U100" i="1"/>
  <c r="U97" i="1"/>
  <c r="U95" i="1"/>
  <c r="T95" i="1"/>
  <c r="AB97" i="1"/>
  <c r="AB95" i="1"/>
  <c r="AA95" i="1"/>
  <c r="N102" i="1"/>
  <c r="N101" i="1"/>
  <c r="N100" i="1"/>
  <c r="N95" i="1"/>
  <c r="M95" i="1"/>
  <c r="G95" i="1"/>
  <c r="F95" i="1"/>
  <c r="AE82" i="1"/>
  <c r="X82" i="1"/>
  <c r="Q82" i="1"/>
  <c r="J82" i="1"/>
  <c r="P89" i="1"/>
  <c r="P88" i="1"/>
  <c r="P82" i="1"/>
  <c r="O82" i="1"/>
  <c r="AD82" i="1"/>
  <c r="AC82" i="1"/>
  <c r="W84" i="1"/>
  <c r="AI84" i="1" s="1"/>
  <c r="W82" i="1"/>
  <c r="V82" i="1"/>
  <c r="I82" i="1"/>
  <c r="H82" i="1"/>
  <c r="AH69" i="1"/>
  <c r="AA69" i="1"/>
  <c r="T69" i="1"/>
  <c r="M69" i="1"/>
  <c r="F69" i="1"/>
  <c r="AG69" i="1"/>
  <c r="AF69" i="1"/>
  <c r="Z69" i="1"/>
  <c r="Y69" i="1"/>
  <c r="S71" i="1"/>
  <c r="AI71" i="1" s="1"/>
  <c r="S69" i="1"/>
  <c r="R69" i="1"/>
  <c r="L76" i="1"/>
  <c r="L75" i="1"/>
  <c r="L69" i="1"/>
  <c r="K69" i="1"/>
  <c r="E69" i="1"/>
  <c r="D69" i="1"/>
  <c r="AC56" i="1"/>
  <c r="V56" i="1"/>
  <c r="O56" i="1"/>
  <c r="H56" i="1"/>
  <c r="N63" i="1"/>
  <c r="N56" i="1"/>
  <c r="M56" i="1"/>
  <c r="AB58" i="1"/>
  <c r="AI58" i="1" s="1"/>
  <c r="AB56" i="1"/>
  <c r="AA56" i="1"/>
  <c r="U56" i="1"/>
  <c r="T56" i="1"/>
  <c r="G56" i="1"/>
  <c r="F56" i="1"/>
  <c r="H43" i="1"/>
  <c r="O43" i="1"/>
  <c r="V43" i="1"/>
  <c r="AC43" i="1"/>
  <c r="AE43" i="1"/>
  <c r="AD43" i="1"/>
  <c r="X50" i="1"/>
  <c r="X49" i="1"/>
  <c r="X43" i="1"/>
  <c r="W43" i="1"/>
  <c r="Q50" i="1"/>
  <c r="Q49" i="1"/>
  <c r="Q43" i="1"/>
  <c r="P43" i="1"/>
  <c r="I43" i="1"/>
  <c r="J43" i="1"/>
  <c r="J50" i="1"/>
  <c r="D43" i="1"/>
  <c r="AF43" i="1"/>
  <c r="Y43" i="1"/>
  <c r="R43" i="1"/>
  <c r="K43" i="1"/>
  <c r="Z30" i="1"/>
  <c r="Y30" i="1"/>
  <c r="S30" i="1"/>
  <c r="R30" i="1"/>
  <c r="L30" i="1"/>
  <c r="K30" i="1"/>
  <c r="AE30" i="1"/>
  <c r="AD30" i="1"/>
  <c r="X30" i="1"/>
  <c r="W30" i="1"/>
  <c r="Q37" i="1"/>
  <c r="Q36" i="1"/>
  <c r="AI36" i="1" s="1"/>
  <c r="Q35" i="1"/>
  <c r="Q30" i="1"/>
  <c r="P30" i="1"/>
  <c r="J30" i="1"/>
  <c r="I30" i="1"/>
  <c r="E30" i="1"/>
  <c r="D30" i="1"/>
  <c r="AC17" i="1"/>
  <c r="AB17" i="1"/>
  <c r="V17" i="1"/>
  <c r="U17" i="1"/>
  <c r="O17" i="1"/>
  <c r="N17" i="1"/>
  <c r="G17" i="1"/>
  <c r="AH17" i="1"/>
  <c r="AG17" i="1"/>
  <c r="AA17" i="1"/>
  <c r="Z17" i="1"/>
  <c r="T17" i="1"/>
  <c r="S17" i="1"/>
  <c r="M17" i="1"/>
  <c r="L17" i="1"/>
  <c r="F17" i="1"/>
  <c r="E17" i="1"/>
  <c r="AI50" i="1" l="1"/>
  <c r="AI110" i="1"/>
  <c r="AI149" i="1"/>
  <c r="AI97" i="1"/>
  <c r="AI49" i="1"/>
  <c r="AI136" i="1"/>
  <c r="E160" i="1" l="1"/>
  <c r="F160" i="1"/>
  <c r="J160" i="1"/>
  <c r="K160" i="1"/>
  <c r="L160" i="1"/>
  <c r="M160" i="1"/>
  <c r="Q160" i="1"/>
  <c r="R160" i="1"/>
  <c r="S160" i="1"/>
  <c r="T160" i="1"/>
  <c r="X160" i="1"/>
  <c r="Y160" i="1"/>
  <c r="Z160" i="1"/>
  <c r="AA160" i="1"/>
  <c r="AE160" i="1"/>
  <c r="AF160" i="1"/>
  <c r="AG160" i="1"/>
  <c r="AH160" i="1"/>
  <c r="D160" i="1"/>
  <c r="E147" i="1"/>
  <c r="F147" i="1"/>
  <c r="G147" i="1"/>
  <c r="H147" i="1"/>
  <c r="L147" i="1"/>
  <c r="M147" i="1"/>
  <c r="N147" i="1"/>
  <c r="O147" i="1"/>
  <c r="S147" i="1"/>
  <c r="T147" i="1"/>
  <c r="U147" i="1"/>
  <c r="V147" i="1"/>
  <c r="Z147" i="1"/>
  <c r="AA147" i="1"/>
  <c r="AB147" i="1"/>
  <c r="AC147" i="1"/>
  <c r="AG147" i="1"/>
  <c r="H134" i="1"/>
  <c r="I134" i="1"/>
  <c r="J134" i="1"/>
  <c r="K134" i="1"/>
  <c r="O134" i="1"/>
  <c r="P134" i="1"/>
  <c r="Q134" i="1"/>
  <c r="R134" i="1"/>
  <c r="V134" i="1"/>
  <c r="W134" i="1"/>
  <c r="X134" i="1"/>
  <c r="Y134" i="1"/>
  <c r="AC134" i="1"/>
  <c r="AD134" i="1"/>
  <c r="AE134" i="1"/>
  <c r="AF134" i="1"/>
  <c r="D134" i="1"/>
  <c r="E121" i="1"/>
  <c r="F121" i="1"/>
  <c r="J121" i="1"/>
  <c r="K121" i="1"/>
  <c r="L121" i="1"/>
  <c r="M121" i="1"/>
  <c r="Q121" i="1"/>
  <c r="R121" i="1"/>
  <c r="S121" i="1"/>
  <c r="T121" i="1"/>
  <c r="X121" i="1"/>
  <c r="Y121" i="1"/>
  <c r="Z121" i="1"/>
  <c r="AA121" i="1"/>
  <c r="AE121" i="1"/>
  <c r="AF121" i="1"/>
  <c r="AG121" i="1"/>
  <c r="D121" i="1"/>
  <c r="F108" i="1"/>
  <c r="G108" i="1"/>
  <c r="H108" i="1"/>
  <c r="I108" i="1"/>
  <c r="M108" i="1"/>
  <c r="N108" i="1"/>
  <c r="O108" i="1"/>
  <c r="P108" i="1"/>
  <c r="T108" i="1"/>
  <c r="U108" i="1"/>
  <c r="V108" i="1"/>
  <c r="W108" i="1"/>
  <c r="AA108" i="1"/>
  <c r="AB108" i="1"/>
  <c r="AC108" i="1"/>
  <c r="AD108" i="1"/>
  <c r="AH108" i="1"/>
  <c r="E95" i="1"/>
  <c r="I95" i="1"/>
  <c r="J95" i="1"/>
  <c r="K95" i="1"/>
  <c r="L95" i="1"/>
  <c r="P95" i="1"/>
  <c r="Q95" i="1"/>
  <c r="R95" i="1"/>
  <c r="S95" i="1"/>
  <c r="W95" i="1"/>
  <c r="X95" i="1"/>
  <c r="Y95" i="1"/>
  <c r="Z95" i="1"/>
  <c r="AD95" i="1"/>
  <c r="AE95" i="1"/>
  <c r="AF95" i="1"/>
  <c r="AG95" i="1"/>
  <c r="D95" i="1"/>
  <c r="E82" i="1"/>
  <c r="F82" i="1"/>
  <c r="G82" i="1"/>
  <c r="K82" i="1"/>
  <c r="L82" i="1"/>
  <c r="M82" i="1"/>
  <c r="N82" i="1"/>
  <c r="R82" i="1"/>
  <c r="S82" i="1"/>
  <c r="T82" i="1"/>
  <c r="U82" i="1"/>
  <c r="Y82" i="1"/>
  <c r="Z82" i="1"/>
  <c r="AA82" i="1"/>
  <c r="AB82" i="1"/>
  <c r="AF82" i="1"/>
  <c r="AG82" i="1"/>
  <c r="D82" i="1"/>
  <c r="I85" i="1" s="1"/>
  <c r="G69" i="1"/>
  <c r="H69" i="1"/>
  <c r="I69" i="1"/>
  <c r="J69" i="1"/>
  <c r="N69" i="1"/>
  <c r="O69" i="1"/>
  <c r="P69" i="1"/>
  <c r="Q69" i="1"/>
  <c r="U69" i="1"/>
  <c r="V69" i="1"/>
  <c r="W69" i="1"/>
  <c r="X69" i="1"/>
  <c r="AB69" i="1"/>
  <c r="AC69" i="1"/>
  <c r="AD69" i="1"/>
  <c r="AE69" i="1"/>
  <c r="E56" i="1"/>
  <c r="I56" i="1"/>
  <c r="J56" i="1"/>
  <c r="K56" i="1"/>
  <c r="L56" i="1"/>
  <c r="P56" i="1"/>
  <c r="Q56" i="1"/>
  <c r="R56" i="1"/>
  <c r="S56" i="1"/>
  <c r="W56" i="1"/>
  <c r="X56" i="1"/>
  <c r="Y56" i="1"/>
  <c r="Z56" i="1"/>
  <c r="AD56" i="1"/>
  <c r="AE56" i="1"/>
  <c r="AF56" i="1"/>
  <c r="AG56" i="1"/>
  <c r="D56" i="1"/>
  <c r="E43" i="1"/>
  <c r="F43" i="1"/>
  <c r="G43" i="1"/>
  <c r="L43" i="1"/>
  <c r="M43" i="1"/>
  <c r="N43" i="1"/>
  <c r="S43" i="1"/>
  <c r="T43" i="1"/>
  <c r="U43" i="1"/>
  <c r="Z43" i="1"/>
  <c r="AA43" i="1"/>
  <c r="AB43" i="1"/>
  <c r="AG43" i="1"/>
  <c r="AH43" i="1"/>
  <c r="G30" i="1"/>
  <c r="H30" i="1"/>
  <c r="M30" i="1"/>
  <c r="N30" i="1"/>
  <c r="O30" i="1"/>
  <c r="T30" i="1"/>
  <c r="U30" i="1"/>
  <c r="V30" i="1"/>
  <c r="AA30" i="1"/>
  <c r="AB30" i="1"/>
  <c r="AC30" i="1"/>
  <c r="I17" i="1"/>
  <c r="J17" i="1"/>
  <c r="K17" i="1"/>
  <c r="P17" i="1"/>
  <c r="Q17" i="1"/>
  <c r="R17" i="1"/>
  <c r="W17" i="1"/>
  <c r="X17" i="1"/>
  <c r="Y17" i="1"/>
  <c r="AD17" i="1"/>
  <c r="AE17" i="1"/>
  <c r="AF17" i="1"/>
  <c r="D17" i="1"/>
  <c r="AA20" i="1" l="1"/>
  <c r="X33" i="1"/>
  <c r="E72" i="1"/>
  <c r="AB59" i="1"/>
  <c r="G59" i="1"/>
  <c r="AD85" i="1"/>
  <c r="W85" i="1"/>
  <c r="P85" i="1"/>
  <c r="AI85" i="1" s="1"/>
  <c r="G98" i="1"/>
  <c r="D111" i="1"/>
  <c r="AB98" i="1"/>
  <c r="U98" i="1"/>
  <c r="N98" i="1"/>
  <c r="AF111" i="1"/>
  <c r="Y111" i="1"/>
  <c r="R111" i="1"/>
  <c r="K111" i="1"/>
  <c r="AC124" i="1"/>
  <c r="V124" i="1"/>
  <c r="O124" i="1"/>
  <c r="AE150" i="1"/>
  <c r="X150" i="1"/>
  <c r="Q150" i="1"/>
  <c r="J150" i="1"/>
  <c r="AI150" i="1" s="1"/>
  <c r="M20" i="1"/>
  <c r="AE46" i="1"/>
  <c r="Q46" i="1"/>
  <c r="U59" i="1"/>
  <c r="N59" i="1"/>
  <c r="AH20" i="1"/>
  <c r="T20" i="1"/>
  <c r="AE33" i="1"/>
  <c r="Q33" i="1"/>
  <c r="J33" i="1"/>
  <c r="AI30" i="1"/>
  <c r="X46" i="1"/>
  <c r="AI43" i="1"/>
  <c r="AK41" i="1" s="1"/>
  <c r="J46" i="1"/>
  <c r="AG72" i="1"/>
  <c r="Z72" i="1"/>
  <c r="S72" i="1"/>
  <c r="L72" i="1"/>
  <c r="AI121" i="1"/>
  <c r="H124" i="1"/>
  <c r="AI124" i="1" s="1"/>
  <c r="AI134" i="1"/>
  <c r="F137" i="1"/>
  <c r="AH137" i="1"/>
  <c r="AA137" i="1"/>
  <c r="T137" i="1"/>
  <c r="M137" i="1"/>
  <c r="AI160" i="1"/>
  <c r="H163" i="1"/>
  <c r="AC163" i="1"/>
  <c r="V163" i="1"/>
  <c r="O163" i="1"/>
  <c r="F20" i="1"/>
  <c r="AI20" i="1" s="1"/>
  <c r="AI17" i="1"/>
  <c r="AK15" i="1" s="1"/>
  <c r="AI147" i="1"/>
  <c r="AI95" i="1"/>
  <c r="AI108" i="1"/>
  <c r="AI82" i="1"/>
  <c r="AI69" i="1"/>
  <c r="AI56" i="1"/>
  <c r="AN46" i="1" l="1"/>
  <c r="AN20" i="1"/>
  <c r="AK24" i="1"/>
  <c r="AN24" i="1" s="1"/>
  <c r="AI72" i="1"/>
  <c r="AI163" i="1"/>
  <c r="AI137" i="1"/>
  <c r="AI46" i="1"/>
  <c r="AI33" i="1"/>
  <c r="AI98" i="1"/>
  <c r="AI111" i="1"/>
  <c r="AI59" i="1"/>
  <c r="K113" i="1"/>
  <c r="K115" i="1"/>
  <c r="AI161" i="1" l="1"/>
  <c r="AK158" i="1" s="1"/>
  <c r="AN163" i="1" s="1"/>
  <c r="AI159" i="1"/>
  <c r="Q154" i="1"/>
  <c r="Q152" i="1"/>
  <c r="AI135" i="1"/>
  <c r="V126" i="1"/>
  <c r="AI126" i="1" s="1"/>
  <c r="AI107" i="1"/>
  <c r="R113" i="1"/>
  <c r="Y113" i="1" s="1"/>
  <c r="AF113" i="1" s="1"/>
  <c r="AI96" i="1"/>
  <c r="AI94" i="1"/>
  <c r="AB100" i="1"/>
  <c r="AI100" i="1" s="1"/>
  <c r="AI81" i="1"/>
  <c r="W87" i="1"/>
  <c r="AI70" i="1"/>
  <c r="AI68" i="1"/>
  <c r="S76" i="1"/>
  <c r="S75" i="1"/>
  <c r="S74" i="1"/>
  <c r="AI55" i="1"/>
  <c r="AI31" i="1"/>
  <c r="X37" i="1"/>
  <c r="AE35" i="1"/>
  <c r="AI35" i="1" s="1"/>
  <c r="X152" i="1" l="1"/>
  <c r="AE152" i="1" s="1"/>
  <c r="AI152" i="1" s="1"/>
  <c r="AI113" i="1"/>
  <c r="AE37" i="1"/>
  <c r="AI37" i="1" s="1"/>
  <c r="AK28" i="1" s="1"/>
  <c r="AK50" i="1" s="1"/>
  <c r="AD87" i="1"/>
  <c r="AI87" i="1" s="1"/>
  <c r="AN50" i="1" l="1"/>
  <c r="AN33" i="1"/>
  <c r="AK37" i="1"/>
  <c r="AN37" i="1" s="1"/>
  <c r="AI148" i="1"/>
  <c r="T140" i="1"/>
  <c r="AI122" i="1"/>
  <c r="AB101" i="1"/>
  <c r="AI101" i="1" s="1"/>
  <c r="AI83" i="1"/>
  <c r="Z74" i="1"/>
  <c r="AG75" i="1"/>
  <c r="AI75" i="1" s="1"/>
  <c r="AB61" i="1"/>
  <c r="AI61" i="1" s="1"/>
  <c r="U63" i="1"/>
  <c r="AI63" i="1" s="1"/>
  <c r="U62" i="1"/>
  <c r="T141" i="1"/>
  <c r="T139" i="1"/>
  <c r="R115" i="1"/>
  <c r="R114" i="1"/>
  <c r="X154" i="1"/>
  <c r="X153" i="1"/>
  <c r="V127" i="1"/>
  <c r="AI120" i="1"/>
  <c r="AC127" i="1" l="1"/>
  <c r="AI127" i="1" s="1"/>
  <c r="AB62" i="1"/>
  <c r="AI62" i="1" s="1"/>
  <c r="AK54" i="1" s="1"/>
  <c r="AG74" i="1"/>
  <c r="AI74" i="1" s="1"/>
  <c r="AA140" i="1"/>
  <c r="AI140" i="1" s="1"/>
  <c r="AH141" i="1"/>
  <c r="AA141" i="1"/>
  <c r="AF115" i="1"/>
  <c r="Y115" i="1"/>
  <c r="Z76" i="1"/>
  <c r="AE154" i="1"/>
  <c r="AI154" i="1" s="1"/>
  <c r="Y114" i="1"/>
  <c r="AI114" i="1" s="1"/>
  <c r="AN59" i="1" l="1"/>
  <c r="AK63" i="1"/>
  <c r="AN63" i="1" s="1"/>
  <c r="AK119" i="1"/>
  <c r="AI115" i="1"/>
  <c r="AK106" i="1" s="1"/>
  <c r="AI141" i="1"/>
  <c r="AG76" i="1"/>
  <c r="AI76" i="1" s="1"/>
  <c r="AK67" i="1" s="1"/>
  <c r="AE153" i="1"/>
  <c r="AI153" i="1" s="1"/>
  <c r="AK145" i="1" s="1"/>
  <c r="AA139" i="1"/>
  <c r="AC128" i="1"/>
  <c r="AI128" i="1" s="1"/>
  <c r="AB102" i="1"/>
  <c r="AI102" i="1" s="1"/>
  <c r="AK93" i="1" s="1"/>
  <c r="AD88" i="1"/>
  <c r="AI88" i="1" s="1"/>
  <c r="AK80" i="1" s="1"/>
  <c r="W89" i="1"/>
  <c r="AI89" i="1" s="1"/>
  <c r="AK102" i="1" l="1"/>
  <c r="AK128" i="1"/>
  <c r="AN128" i="1" s="1"/>
  <c r="AN111" i="1"/>
  <c r="AN85" i="1"/>
  <c r="AN102" i="1"/>
  <c r="AK89" i="1"/>
  <c r="AN89" i="1" s="1"/>
  <c r="AN72" i="1"/>
  <c r="AN124" i="1"/>
  <c r="AN150" i="1"/>
  <c r="AK115" i="1"/>
  <c r="AN115" i="1" s="1"/>
  <c r="AN98" i="1"/>
  <c r="AK76" i="1"/>
  <c r="AN76" i="1" s="1"/>
  <c r="AH139" i="1"/>
  <c r="AI139" i="1" s="1"/>
  <c r="AK132" i="1" s="1"/>
  <c r="AK167" i="1" s="1"/>
  <c r="AK154" i="1" l="1"/>
  <c r="AN154" i="1" s="1"/>
  <c r="AN137" i="1"/>
  <c r="AN167" i="1"/>
  <c r="AK141" i="1"/>
  <c r="AN141" i="1" s="1"/>
</calcChain>
</file>

<file path=xl/sharedStrings.xml><?xml version="1.0" encoding="utf-8"?>
<sst xmlns="http://schemas.openxmlformats.org/spreadsheetml/2006/main" count="414" uniqueCount="184">
  <si>
    <t>6.1.2</t>
  </si>
  <si>
    <t>9.4</t>
  </si>
  <si>
    <t>6.1.10</t>
  </si>
  <si>
    <t>MEMBRI DELL’ASSOCIAZIONE</t>
  </si>
  <si>
    <t>Controllo del tempo di lavoro 2021</t>
  </si>
  <si>
    <r>
      <rPr>
        <b/>
        <sz val="12"/>
        <rFont val="Arial"/>
        <family val="2"/>
      </rPr>
      <t>Cognome</t>
    </r>
  </si>
  <si>
    <r>
      <rPr>
        <b/>
        <sz val="12"/>
        <rFont val="Arial"/>
        <family val="2"/>
      </rPr>
      <t>Nome</t>
    </r>
  </si>
  <si>
    <r>
      <rPr>
        <b/>
        <sz val="12"/>
        <color indexed="8"/>
        <rFont val="Arial"/>
        <family val="2"/>
      </rPr>
      <t>Data di nascita</t>
    </r>
  </si>
  <si>
    <r>
      <rPr>
        <b/>
        <sz val="12"/>
        <rFont val="Arial"/>
        <family val="2"/>
      </rPr>
      <t>Categoria salariale</t>
    </r>
  </si>
  <si>
    <r>
      <rPr>
        <b/>
        <sz val="12"/>
        <rFont val="Arial"/>
        <family val="2"/>
      </rPr>
      <t>Impiegato dal al</t>
    </r>
  </si>
  <si>
    <r>
      <rPr>
        <b/>
        <sz val="12"/>
        <rFont val="Arial"/>
        <family val="2"/>
      </rPr>
      <t>Diritto di vacanze</t>
    </r>
  </si>
  <si>
    <r>
      <rPr>
        <sz val="10"/>
        <rFont val="Arial"/>
        <family val="2"/>
      </rPr>
      <t>Sabato</t>
    </r>
  </si>
  <si>
    <r>
      <rPr>
        <sz val="10"/>
        <rFont val="Arial"/>
        <family val="2"/>
      </rPr>
      <t>Domenica</t>
    </r>
  </si>
  <si>
    <r>
      <rPr>
        <sz val="10"/>
        <rFont val="Arial"/>
        <family val="2"/>
      </rPr>
      <t>Giorno festivo pagato</t>
    </r>
  </si>
  <si>
    <r>
      <rPr>
        <sz val="10"/>
        <rFont val="Arial"/>
        <family val="2"/>
      </rPr>
      <t>Ferie</t>
    </r>
  </si>
  <si>
    <r>
      <rPr>
        <sz val="10"/>
        <rFont val="Arial"/>
        <family val="2"/>
      </rPr>
      <t>Militare / protezione civile</t>
    </r>
  </si>
  <si>
    <r>
      <rPr>
        <sz val="10"/>
        <rFont val="Arial"/>
        <family val="2"/>
      </rPr>
      <t>Malattia</t>
    </r>
  </si>
  <si>
    <r>
      <rPr>
        <sz val="10"/>
        <rFont val="Arial"/>
        <family val="2"/>
      </rPr>
      <t>Infortunio</t>
    </r>
  </si>
  <si>
    <r>
      <rPr>
        <sz val="10"/>
        <rFont val="Arial"/>
        <family val="2"/>
      </rPr>
      <t>Ore mancanti (non giustificate)</t>
    </r>
  </si>
  <si>
    <r>
      <rPr>
        <sz val="10"/>
        <rFont val="Arial"/>
        <family val="2"/>
      </rPr>
      <t>Assenze (giustificate)</t>
    </r>
  </si>
  <si>
    <r>
      <rPr>
        <sz val="10"/>
        <rFont val="Arial"/>
        <family val="2"/>
      </rPr>
      <t>L’elenco può essere integrato con i propri colori</t>
    </r>
  </si>
  <si>
    <t>=Saldo al 31.12.20 APPLICA</t>
  </si>
  <si>
    <t>Saldo
31.12.20</t>
  </si>
  <si>
    <r>
      <rPr>
        <b/>
        <sz val="10"/>
        <rFont val="Arial"/>
        <family val="2"/>
      </rPr>
      <t>Gennaio</t>
    </r>
  </si>
  <si>
    <r>
      <rPr>
        <sz val="10"/>
        <rFont val="Arial"/>
        <family val="2"/>
      </rPr>
      <t>Tempo di lavoro effettivo
dalle 6,00 alle 20,00</t>
    </r>
  </si>
  <si>
    <r>
      <rPr>
        <sz val="10"/>
        <rFont val="Arial"/>
        <family val="2"/>
      </rPr>
      <t>Tempo di viaggio effettivo
intera giornata</t>
    </r>
  </si>
  <si>
    <t>Tempo di viaggio da considerarsi tempo di lavoro (attenzione, automatico)</t>
  </si>
  <si>
    <t>Giorni festivi / Do / Sa dalle 15,00 e nei giorni feriali dalle 20,00 alle 6,00</t>
  </si>
  <si>
    <r>
      <rPr>
        <sz val="10"/>
        <rFont val="Arial"/>
        <family val="2"/>
      </rPr>
      <t>Totale settimanale senza tempo di viaggio</t>
    </r>
  </si>
  <si>
    <t>Totale settimanale comprensivo del tempo di viaggio</t>
  </si>
  <si>
    <r>
      <rPr>
        <sz val="10"/>
        <rFont val="Arial"/>
        <family val="2"/>
      </rPr>
      <t>Osservazioni / colori</t>
    </r>
  </si>
  <si>
    <r>
      <rPr>
        <sz val="10"/>
        <rFont val="Arial"/>
        <family val="2"/>
      </rPr>
      <t>Supplemento di ore del 25%</t>
    </r>
  </si>
  <si>
    <r>
      <rPr>
        <sz val="10"/>
        <rFont val="Arial"/>
        <family val="2"/>
      </rPr>
      <t>Supplemento di ore del 50%</t>
    </r>
  </si>
  <si>
    <r>
      <rPr>
        <sz val="10"/>
        <rFont val="Arial"/>
        <family val="2"/>
      </rPr>
      <t>Supplemento di ore del 100%</t>
    </r>
  </si>
  <si>
    <r>
      <rPr>
        <b/>
        <sz val="10"/>
        <rFont val="Arial"/>
        <family val="2"/>
      </rPr>
      <t>Febbraio</t>
    </r>
  </si>
  <si>
    <r>
      <rPr>
        <b/>
        <sz val="10"/>
        <rFont val="Arial"/>
        <family val="2"/>
      </rPr>
      <t>Marzo</t>
    </r>
  </si>
  <si>
    <r>
      <rPr>
        <b/>
        <sz val="10"/>
        <rFont val="Arial"/>
        <family val="2"/>
      </rPr>
      <t>Aprile</t>
    </r>
  </si>
  <si>
    <r>
      <rPr>
        <b/>
        <sz val="10"/>
        <rFont val="Arial"/>
        <family val="2"/>
      </rPr>
      <t>Maggio</t>
    </r>
  </si>
  <si>
    <r>
      <rPr>
        <b/>
        <sz val="10"/>
        <rFont val="Arial"/>
        <family val="2"/>
      </rPr>
      <t>Giugno</t>
    </r>
  </si>
  <si>
    <r>
      <rPr>
        <b/>
        <sz val="10"/>
        <rFont val="Arial"/>
        <family val="2"/>
      </rPr>
      <t>Luglio</t>
    </r>
  </si>
  <si>
    <r>
      <rPr>
        <b/>
        <sz val="10"/>
        <rFont val="Arial"/>
        <family val="2"/>
      </rPr>
      <t>Agosto</t>
    </r>
  </si>
  <si>
    <r>
      <rPr>
        <b/>
        <sz val="10"/>
        <rFont val="Arial"/>
        <family val="2"/>
      </rPr>
      <t>Settembre</t>
    </r>
  </si>
  <si>
    <r>
      <rPr>
        <b/>
        <sz val="10"/>
        <rFont val="Arial"/>
        <family val="2"/>
      </rPr>
      <t>Ottobre</t>
    </r>
  </si>
  <si>
    <r>
      <rPr>
        <b/>
        <sz val="10"/>
        <rFont val="Arial"/>
        <family val="2"/>
      </rPr>
      <t>Novembre</t>
    </r>
  </si>
  <si>
    <r>
      <rPr>
        <b/>
        <sz val="10"/>
        <rFont val="Arial"/>
        <family val="2"/>
      </rPr>
      <t>Dicembre</t>
    </r>
  </si>
  <si>
    <r>
      <rPr>
        <b/>
        <sz val="10"/>
        <rFont val="Arial"/>
        <family val="2"/>
      </rPr>
      <t>CCNL
Art.</t>
    </r>
  </si>
  <si>
    <t>Sett. 53</t>
  </si>
  <si>
    <t>Sett. 1</t>
  </si>
  <si>
    <t>Sett. 2</t>
  </si>
  <si>
    <t>Sett. 3</t>
  </si>
  <si>
    <t>Sett. 4</t>
  </si>
  <si>
    <t>Sett. 5</t>
  </si>
  <si>
    <t>Sett. 6</t>
  </si>
  <si>
    <t>Sett. 7</t>
  </si>
  <si>
    <t>Sett. 8</t>
  </si>
  <si>
    <t>Sett. 9</t>
  </si>
  <si>
    <t>Sett. 10</t>
  </si>
  <si>
    <t>Sett. 11</t>
  </si>
  <si>
    <t>Sett. 12</t>
  </si>
  <si>
    <t>Sett. 13</t>
  </si>
  <si>
    <t>Sett. 14</t>
  </si>
  <si>
    <t>Sett. 15</t>
  </si>
  <si>
    <t>Sett. 16</t>
  </si>
  <si>
    <t>Sett. 17</t>
  </si>
  <si>
    <t>Sett. 18</t>
  </si>
  <si>
    <t>Sett. 19</t>
  </si>
  <si>
    <t>Sett. 20</t>
  </si>
  <si>
    <t>Sett. 21</t>
  </si>
  <si>
    <t>Sett. 22</t>
  </si>
  <si>
    <t>Sett. 23</t>
  </si>
  <si>
    <t>Sett. 24</t>
  </si>
  <si>
    <t>Sett. 25</t>
  </si>
  <si>
    <t>Sett. 26</t>
  </si>
  <si>
    <t>Sett. 27</t>
  </si>
  <si>
    <t>Sett. 28</t>
  </si>
  <si>
    <t>Sett. 29</t>
  </si>
  <si>
    <t>Sett. 30</t>
  </si>
  <si>
    <t>Sett. 31</t>
  </si>
  <si>
    <t>Sett. 32</t>
  </si>
  <si>
    <t>Sett. 33</t>
  </si>
  <si>
    <t>Sett. 34</t>
  </si>
  <si>
    <t>Sett. 35</t>
  </si>
  <si>
    <t>Sett. 36</t>
  </si>
  <si>
    <t>Sett. 37</t>
  </si>
  <si>
    <t>Sett. 38</t>
  </si>
  <si>
    <t>Sett. 39</t>
  </si>
  <si>
    <t>Sett. 40</t>
  </si>
  <si>
    <t>Sett. 41</t>
  </si>
  <si>
    <t>Sett. 42</t>
  </si>
  <si>
    <t>Sett. 43</t>
  </si>
  <si>
    <t>Sett. 44</t>
  </si>
  <si>
    <t>Sett. 45</t>
  </si>
  <si>
    <t>Sett. 46</t>
  </si>
  <si>
    <t>Sett. 47</t>
  </si>
  <si>
    <t>Sett. 48</t>
  </si>
  <si>
    <t>Sett. 49</t>
  </si>
  <si>
    <t>Sett. 50</t>
  </si>
  <si>
    <t>Sett. 51</t>
  </si>
  <si>
    <t>Sett. 52</t>
  </si>
  <si>
    <t>Totale</t>
  </si>
  <si>
    <r>
      <rPr>
        <b/>
        <sz val="10"/>
        <rFont val="Arial"/>
        <family val="2"/>
      </rPr>
      <t>Totale gennaio</t>
    </r>
  </si>
  <si>
    <t>Giornate nominali</t>
  </si>
  <si>
    <r>
      <rPr>
        <sz val="10"/>
        <rFont val="Arial"/>
        <family val="2"/>
      </rPr>
      <t>Ore nominali
gennaio</t>
    </r>
  </si>
  <si>
    <r>
      <rPr>
        <sz val="10"/>
        <rFont val="Arial"/>
        <family val="2"/>
      </rPr>
      <t>compensazione
gennaio - luglio</t>
    </r>
  </si>
  <si>
    <r>
      <rPr>
        <sz val="10"/>
        <rFont val="Arial"/>
        <family val="2"/>
      </rPr>
      <t>Compensazione nominale
gennaio - luglio</t>
    </r>
  </si>
  <si>
    <r>
      <rPr>
        <sz val="10"/>
        <color indexed="8"/>
        <rFont val="Arial"/>
        <family val="2"/>
      </rPr>
      <t>+/- gennaio</t>
    </r>
  </si>
  <si>
    <t>Confr. +/-
gennaio - gennaio</t>
  </si>
  <si>
    <r>
      <rPr>
        <b/>
        <sz val="10"/>
        <rFont val="Arial"/>
        <family val="2"/>
      </rPr>
      <t>Totale febbraio</t>
    </r>
  </si>
  <si>
    <r>
      <rPr>
        <sz val="10"/>
        <rFont val="Arial"/>
        <family val="2"/>
      </rPr>
      <t>Ore nominali
febbraio</t>
    </r>
  </si>
  <si>
    <r>
      <rPr>
        <sz val="10"/>
        <rFont val="Arial"/>
        <family val="2"/>
      </rPr>
      <t>compensazione
gennaio - febbraio</t>
    </r>
  </si>
  <si>
    <r>
      <rPr>
        <sz val="10"/>
        <rFont val="Arial"/>
        <family val="2"/>
      </rPr>
      <t>Compensazione nominale
gennaio - febbraio</t>
    </r>
  </si>
  <si>
    <r>
      <rPr>
        <sz val="10"/>
        <color indexed="8"/>
        <rFont val="Arial"/>
        <family val="2"/>
      </rPr>
      <t>+/- febbraio</t>
    </r>
  </si>
  <si>
    <t>Confr. +/-
gennaio - febbraio</t>
  </si>
  <si>
    <r>
      <rPr>
        <b/>
        <sz val="10"/>
        <rFont val="Arial"/>
        <family val="2"/>
      </rPr>
      <t>Totale marzo</t>
    </r>
  </si>
  <si>
    <r>
      <rPr>
        <sz val="10"/>
        <rFont val="Arial"/>
        <family val="2"/>
      </rPr>
      <t>Ore nominali
marzo</t>
    </r>
  </si>
  <si>
    <r>
      <rPr>
        <sz val="10"/>
        <rFont val="Arial"/>
        <family val="2"/>
      </rPr>
      <t>compensazione
gennaio - marzo</t>
    </r>
  </si>
  <si>
    <r>
      <rPr>
        <sz val="10"/>
        <rFont val="Arial"/>
        <family val="2"/>
      </rPr>
      <t>Compensazione nominale
gennaio - marzo</t>
    </r>
  </si>
  <si>
    <r>
      <rPr>
        <sz val="10"/>
        <color indexed="8"/>
        <rFont val="Arial"/>
        <family val="2"/>
      </rPr>
      <t>+/- marzo</t>
    </r>
  </si>
  <si>
    <t>Confr. +/-
gennaio - marzo</t>
  </si>
  <si>
    <r>
      <rPr>
        <b/>
        <sz val="10"/>
        <rFont val="Arial"/>
        <family val="2"/>
      </rPr>
      <t>Totale aprile</t>
    </r>
  </si>
  <si>
    <r>
      <rPr>
        <sz val="10"/>
        <rFont val="Arial"/>
        <family val="2"/>
      </rPr>
      <t>Ore teoriche
aprile</t>
    </r>
  </si>
  <si>
    <r>
      <rPr>
        <sz val="10"/>
        <rFont val="Arial"/>
        <family val="2"/>
      </rPr>
      <t>compensazione
gennaio - aprile</t>
    </r>
  </si>
  <si>
    <r>
      <rPr>
        <sz val="10"/>
        <rFont val="Arial"/>
        <family val="2"/>
      </rPr>
      <t>Compensazione nominale
gennaio - aprile</t>
    </r>
  </si>
  <si>
    <r>
      <rPr>
        <sz val="10"/>
        <color indexed="8"/>
        <rFont val="Arial"/>
        <family val="2"/>
      </rPr>
      <t>+/- aprile</t>
    </r>
  </si>
  <si>
    <t>Confr. +/-
gennaio - aprile</t>
  </si>
  <si>
    <r>
      <rPr>
        <b/>
        <sz val="10"/>
        <rFont val="Arial"/>
        <family val="2"/>
      </rPr>
      <t>Totale maggio</t>
    </r>
  </si>
  <si>
    <r>
      <rPr>
        <sz val="10"/>
        <rFont val="Arial"/>
        <family val="2"/>
      </rPr>
      <t>Ore nominali
maggio</t>
    </r>
  </si>
  <si>
    <r>
      <rPr>
        <sz val="10"/>
        <rFont val="Arial"/>
        <family val="2"/>
      </rPr>
      <t>compensazione
gennaio - maggio</t>
    </r>
  </si>
  <si>
    <r>
      <rPr>
        <sz val="10"/>
        <rFont val="Arial"/>
        <family val="2"/>
      </rPr>
      <t>Compensazione nominale
gennaio - maggio</t>
    </r>
  </si>
  <si>
    <r>
      <rPr>
        <sz val="10"/>
        <color indexed="8"/>
        <rFont val="Arial"/>
        <family val="2"/>
      </rPr>
      <t>+/- maggio</t>
    </r>
  </si>
  <si>
    <t>Confr. +/-
gennaio - maggio</t>
  </si>
  <si>
    <r>
      <rPr>
        <b/>
        <sz val="10"/>
        <rFont val="Arial"/>
        <family val="2"/>
      </rPr>
      <t>Totale giugno</t>
    </r>
  </si>
  <si>
    <r>
      <rPr>
        <sz val="10"/>
        <rFont val="Arial"/>
        <family val="2"/>
      </rPr>
      <t>Ore nominali
giugno</t>
    </r>
  </si>
  <si>
    <r>
      <rPr>
        <sz val="10"/>
        <rFont val="Arial"/>
        <family val="2"/>
      </rPr>
      <t>compensazione
gennaio - giugno</t>
    </r>
  </si>
  <si>
    <r>
      <rPr>
        <sz val="10"/>
        <rFont val="Arial"/>
        <family val="2"/>
      </rPr>
      <t>Compensazione nominale
gennaio - giugno</t>
    </r>
  </si>
  <si>
    <r>
      <rPr>
        <sz val="10"/>
        <color indexed="8"/>
        <rFont val="Arial"/>
        <family val="2"/>
      </rPr>
      <t>+/- giugno</t>
    </r>
  </si>
  <si>
    <t>Confr. +/-
gennaio - giugno</t>
  </si>
  <si>
    <r>
      <rPr>
        <b/>
        <sz val="10"/>
        <rFont val="Arial"/>
        <family val="2"/>
      </rPr>
      <t>Totale luglio</t>
    </r>
  </si>
  <si>
    <r>
      <rPr>
        <sz val="10"/>
        <rFont val="Arial"/>
        <family val="2"/>
      </rPr>
      <t>Ore nominali
luglio</t>
    </r>
  </si>
  <si>
    <r>
      <rPr>
        <sz val="10"/>
        <color indexed="8"/>
        <rFont val="Arial"/>
        <family val="2"/>
      </rPr>
      <t>+/- luglio</t>
    </r>
  </si>
  <si>
    <t>Confr. +/-
gennaio - luglio</t>
  </si>
  <si>
    <r>
      <rPr>
        <b/>
        <sz val="10"/>
        <rFont val="Arial"/>
        <family val="2"/>
      </rPr>
      <t>Totale agosto</t>
    </r>
  </si>
  <si>
    <r>
      <rPr>
        <sz val="10"/>
        <rFont val="Arial"/>
        <family val="2"/>
      </rPr>
      <t>Ore nominali
agosto</t>
    </r>
  </si>
  <si>
    <r>
      <rPr>
        <sz val="10"/>
        <rFont val="Arial"/>
        <family val="2"/>
      </rPr>
      <t>compensazione
gennaio - agosto</t>
    </r>
  </si>
  <si>
    <r>
      <rPr>
        <sz val="10"/>
        <rFont val="Arial"/>
        <family val="2"/>
      </rPr>
      <t>Compensazione nominale
gennaio - agosto</t>
    </r>
  </si>
  <si>
    <r>
      <rPr>
        <sz val="10"/>
        <color indexed="8"/>
        <rFont val="Arial"/>
        <family val="2"/>
      </rPr>
      <t>+/- agosto</t>
    </r>
  </si>
  <si>
    <t>Confr. +/-
gennaio - agosto</t>
  </si>
  <si>
    <r>
      <rPr>
        <b/>
        <sz val="10"/>
        <rFont val="Arial"/>
        <family val="2"/>
      </rPr>
      <t>Totale settembre</t>
    </r>
  </si>
  <si>
    <r>
      <rPr>
        <sz val="10"/>
        <rFont val="Arial"/>
        <family val="2"/>
      </rPr>
      <t>Ore nominali
settembre</t>
    </r>
  </si>
  <si>
    <r>
      <rPr>
        <sz val="10"/>
        <rFont val="Arial"/>
        <family val="2"/>
      </rPr>
      <t>compensazione
gennaio - settembre</t>
    </r>
  </si>
  <si>
    <r>
      <rPr>
        <sz val="10"/>
        <rFont val="Arial"/>
        <family val="2"/>
      </rPr>
      <t>Compensazione nominale
gennaio - settembre</t>
    </r>
  </si>
  <si>
    <r>
      <rPr>
        <sz val="10"/>
        <color indexed="8"/>
        <rFont val="Arial"/>
        <family val="2"/>
      </rPr>
      <t>+/- settembre</t>
    </r>
  </si>
  <si>
    <t>Confr. +/-
gennaio - sett.</t>
  </si>
  <si>
    <r>
      <rPr>
        <b/>
        <sz val="10"/>
        <rFont val="Arial"/>
        <family val="2"/>
      </rPr>
      <t>Totale ottobre</t>
    </r>
  </si>
  <si>
    <r>
      <rPr>
        <sz val="10"/>
        <rFont val="Arial"/>
        <family val="2"/>
      </rPr>
      <t>Ore nominali
ottobre</t>
    </r>
  </si>
  <si>
    <r>
      <rPr>
        <sz val="10"/>
        <rFont val="Arial"/>
        <family val="2"/>
      </rPr>
      <t>compensazione
gennaio - ottobre</t>
    </r>
  </si>
  <si>
    <r>
      <rPr>
        <sz val="10"/>
        <rFont val="Arial"/>
        <family val="2"/>
      </rPr>
      <t>Compensazione nominale
gennaio - ottobre</t>
    </r>
  </si>
  <si>
    <r>
      <rPr>
        <sz val="10"/>
        <color indexed="8"/>
        <rFont val="Arial"/>
        <family val="2"/>
      </rPr>
      <t>+/- ottobre</t>
    </r>
  </si>
  <si>
    <t>Confr. +/-
gennaio - ottobre</t>
  </si>
  <si>
    <r>
      <rPr>
        <b/>
        <sz val="10"/>
        <rFont val="Arial"/>
        <family val="2"/>
      </rPr>
      <t>Totale novembre</t>
    </r>
  </si>
  <si>
    <r>
      <rPr>
        <sz val="10"/>
        <rFont val="Arial"/>
        <family val="2"/>
      </rPr>
      <t>Ore nominali
novembre</t>
    </r>
  </si>
  <si>
    <r>
      <rPr>
        <sz val="10"/>
        <rFont val="Arial"/>
        <family val="2"/>
      </rPr>
      <t>compensazione
gennaio - novembre</t>
    </r>
  </si>
  <si>
    <r>
      <rPr>
        <sz val="10"/>
        <rFont val="Arial"/>
        <family val="2"/>
      </rPr>
      <t>Compensazione nominale
gennaio - novembre</t>
    </r>
  </si>
  <si>
    <r>
      <rPr>
        <sz val="10"/>
        <color indexed="8"/>
        <rFont val="Arial"/>
        <family val="2"/>
      </rPr>
      <t>+/- novembre</t>
    </r>
  </si>
  <si>
    <t>Confr. +/-
gennaio - nov.</t>
  </si>
  <si>
    <r>
      <rPr>
        <b/>
        <sz val="10"/>
        <rFont val="Arial"/>
        <family val="2"/>
      </rPr>
      <t>Totale dicembre</t>
    </r>
  </si>
  <si>
    <r>
      <rPr>
        <sz val="10"/>
        <rFont val="Arial"/>
        <family val="2"/>
      </rPr>
      <t>Ore nominali
dicembre</t>
    </r>
  </si>
  <si>
    <r>
      <rPr>
        <sz val="10"/>
        <rFont val="Arial"/>
        <family val="2"/>
      </rPr>
      <t>compensazione
gennaio - dicembre</t>
    </r>
  </si>
  <si>
    <r>
      <rPr>
        <sz val="10"/>
        <rFont val="Arial"/>
        <family val="2"/>
      </rPr>
      <t>Compensazione nominale
gennaio - dicembre</t>
    </r>
  </si>
  <si>
    <r>
      <rPr>
        <sz val="10"/>
        <color indexed="8"/>
        <rFont val="Arial"/>
        <family val="2"/>
      </rPr>
      <t>+/- dicembre</t>
    </r>
  </si>
  <si>
    <t>Confr. +/-
gennaio - dic.</t>
  </si>
  <si>
    <t>7.38 h</t>
  </si>
  <si>
    <t>6.56 h</t>
  </si>
  <si>
    <t>5.74 h</t>
  </si>
  <si>
    <t>4.92 h</t>
  </si>
  <si>
    <t>4.1 h</t>
  </si>
  <si>
    <t>3.28 h</t>
  </si>
  <si>
    <t>2.46 h</t>
  </si>
  <si>
    <t>1.64 h</t>
  </si>
  <si>
    <t>0.82 h</t>
  </si>
  <si>
    <t>Occupazione in %</t>
  </si>
  <si>
    <t>per giorni festivo pagato e ferie</t>
  </si>
  <si>
    <t>Tempo di lavoro ordinario giornaliero 8.2h (100%)</t>
  </si>
  <si>
    <t>Tempo parziale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</si>
</sst>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8">
    <xf numFmtId="0" fontId="0" fillId="0" borderId="0" xfId="0"/>
    <xf numFmtId="0" fontId="6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2" fontId="9" fillId="0" borderId="0" xfId="0" applyNumberFormat="1" applyFont="1" applyAlignment="1" applyProtection="1">
      <alignment horizontal="right" vertical="center"/>
    </xf>
    <xf numFmtId="2" fontId="8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left" vertical="center"/>
    </xf>
    <xf numFmtId="2" fontId="9" fillId="0" borderId="0" xfId="0" applyNumberFormat="1" applyFont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Border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right" vertical="center"/>
    </xf>
    <xf numFmtId="2" fontId="8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left" vertical="center"/>
    </xf>
    <xf numFmtId="2" fontId="9" fillId="0" borderId="0" xfId="0" applyNumberFormat="1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2" fontId="9" fillId="0" borderId="9" xfId="0" applyNumberFormat="1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2" fontId="6" fillId="0" borderId="14" xfId="0" applyNumberFormat="1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2" fontId="9" fillId="0" borderId="13" xfId="0" applyNumberFormat="1" applyFont="1" applyFill="1" applyBorder="1" applyAlignment="1" applyProtection="1">
      <alignment vertical="center"/>
      <protection locked="0"/>
    </xf>
    <xf numFmtId="2" fontId="9" fillId="0" borderId="1" xfId="0" applyNumberFormat="1" applyFont="1" applyFill="1" applyBorder="1" applyAlignment="1" applyProtection="1">
      <alignment vertical="center"/>
      <protection locked="0"/>
    </xf>
    <xf numFmtId="2" fontId="9" fillId="8" borderId="1" xfId="0" applyNumberFormat="1" applyFont="1" applyFill="1" applyBorder="1" applyAlignment="1" applyProtection="1">
      <alignment vertical="center"/>
      <protection locked="0"/>
    </xf>
    <xf numFmtId="2" fontId="13" fillId="2" borderId="21" xfId="0" applyNumberFormat="1" applyFont="1" applyFill="1" applyBorder="1" applyAlignment="1" applyProtection="1">
      <alignment horizontal="center" vertical="center"/>
    </xf>
    <xf numFmtId="2" fontId="9" fillId="0" borderId="18" xfId="0" applyNumberFormat="1" applyFont="1" applyBorder="1" applyAlignment="1" applyProtection="1">
      <alignment vertical="center"/>
      <protection locked="0"/>
    </xf>
    <xf numFmtId="2" fontId="12" fillId="2" borderId="23" xfId="0" applyNumberFormat="1" applyFont="1" applyFill="1" applyBorder="1" applyAlignment="1" applyProtection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164" fontId="9" fillId="0" borderId="13" xfId="0" applyNumberFormat="1" applyFont="1" applyFill="1" applyBorder="1" applyAlignment="1" applyProtection="1">
      <alignment vertical="center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2" fontId="9" fillId="0" borderId="30" xfId="0" applyNumberFormat="1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Border="1" applyAlignment="1" applyProtection="1">
      <alignment vertical="center"/>
      <protection locked="0"/>
    </xf>
    <xf numFmtId="164" fontId="9" fillId="0" borderId="36" xfId="0" applyNumberFormat="1" applyFont="1" applyBorder="1" applyAlignment="1" applyProtection="1">
      <alignment vertical="center"/>
      <protection locked="0"/>
    </xf>
    <xf numFmtId="2" fontId="12" fillId="2" borderId="35" xfId="0" applyNumberFormat="1" applyFont="1" applyFill="1" applyBorder="1" applyAlignment="1" applyProtection="1">
      <alignment horizontal="center" vertical="center"/>
    </xf>
    <xf numFmtId="2" fontId="13" fillId="2" borderId="38" xfId="0" applyNumberFormat="1" applyFont="1" applyFill="1" applyBorder="1" applyAlignment="1" applyProtection="1">
      <alignment horizontal="center" vertical="center"/>
    </xf>
    <xf numFmtId="2" fontId="9" fillId="0" borderId="39" xfId="0" applyNumberFormat="1" applyFont="1" applyBorder="1" applyAlignment="1" applyProtection="1">
      <alignment horizontal="center" vertical="center"/>
    </xf>
    <xf numFmtId="2" fontId="12" fillId="2" borderId="37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2" fontId="9" fillId="0" borderId="39" xfId="0" applyNumberFormat="1" applyFont="1" applyBorder="1" applyAlignment="1" applyProtection="1">
      <alignment horizontal="right" vertical="center"/>
    </xf>
    <xf numFmtId="0" fontId="9" fillId="5" borderId="40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2" fontId="9" fillId="0" borderId="1" xfId="0" applyNumberFormat="1" applyFont="1" applyFill="1" applyBorder="1" applyAlignment="1" applyProtection="1">
      <alignment horizontal="right" vertical="center"/>
      <protection locked="0"/>
    </xf>
    <xf numFmtId="2" fontId="9" fillId="8" borderId="1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Fill="1" applyBorder="1" applyAlignment="1" applyProtection="1">
      <alignment horizontal="right" vertical="center"/>
      <protection locked="0"/>
    </xf>
    <xf numFmtId="2" fontId="9" fillId="7" borderId="18" xfId="0" applyNumberFormat="1" applyFont="1" applyFill="1" applyBorder="1" applyAlignment="1" applyProtection="1">
      <alignment horizontal="right" vertical="center"/>
      <protection locked="0"/>
    </xf>
    <xf numFmtId="2" fontId="9" fillId="0" borderId="18" xfId="0" applyNumberFormat="1" applyFont="1" applyBorder="1" applyAlignment="1" applyProtection="1">
      <alignment horizontal="right" vertical="center"/>
      <protection locked="0"/>
    </xf>
    <xf numFmtId="2" fontId="12" fillId="2" borderId="23" xfId="0" applyNumberFormat="1" applyFont="1" applyFill="1" applyBorder="1" applyAlignment="1" applyProtection="1">
      <alignment horizontal="right" vertical="center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36" xfId="0" applyNumberFormat="1" applyFont="1" applyBorder="1" applyAlignment="1" applyProtection="1">
      <alignment horizontal="right" vertical="center"/>
      <protection locked="0"/>
    </xf>
    <xf numFmtId="164" fontId="9" fillId="0" borderId="3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horizontal="right" vertical="center"/>
    </xf>
    <xf numFmtId="2" fontId="8" fillId="0" borderId="0" xfId="0" applyNumberFormat="1" applyFont="1" applyBorder="1" applyAlignment="1" applyProtection="1">
      <alignment horizontal="left" vertical="center"/>
    </xf>
    <xf numFmtId="2" fontId="9" fillId="0" borderId="0" xfId="0" applyNumberFormat="1" applyFont="1" applyBorder="1" applyAlignment="1" applyProtection="1">
      <alignment horizontal="left" vertical="center"/>
    </xf>
    <xf numFmtId="2" fontId="9" fillId="7" borderId="1" xfId="0" applyNumberFormat="1" applyFont="1" applyFill="1" applyBorder="1" applyAlignment="1" applyProtection="1">
      <alignment vertical="center"/>
      <protection locked="0"/>
    </xf>
    <xf numFmtId="2" fontId="9" fillId="0" borderId="42" xfId="0" applyNumberFormat="1" applyFont="1" applyBorder="1" applyAlignment="1" applyProtection="1">
      <alignment horizontal="center" vertical="center" wrapText="1"/>
    </xf>
    <xf numFmtId="2" fontId="13" fillId="2" borderId="0" xfId="0" applyNumberFormat="1" applyFont="1" applyFill="1" applyBorder="1" applyAlignment="1" applyProtection="1">
      <alignment horizontal="center" vertical="center"/>
    </xf>
    <xf numFmtId="2" fontId="9" fillId="0" borderId="18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2" fontId="6" fillId="5" borderId="22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2" fontId="15" fillId="2" borderId="21" xfId="0" applyNumberFormat="1" applyFont="1" applyFill="1" applyBorder="1" applyAlignment="1" applyProtection="1">
      <alignment horizontal="center" vertical="center"/>
    </xf>
    <xf numFmtId="2" fontId="16" fillId="2" borderId="6" xfId="0" applyNumberFormat="1" applyFont="1" applyFill="1" applyBorder="1" applyAlignment="1" applyProtection="1">
      <alignment vertical="center"/>
    </xf>
    <xf numFmtId="2" fontId="16" fillId="2" borderId="23" xfId="0" applyNumberFormat="1" applyFont="1" applyFill="1" applyBorder="1" applyAlignment="1" applyProtection="1">
      <alignment vertical="center"/>
    </xf>
    <xf numFmtId="2" fontId="16" fillId="2" borderId="6" xfId="0" applyNumberFormat="1" applyFont="1" applyFill="1" applyBorder="1" applyAlignment="1" applyProtection="1">
      <alignment horizontal="right" vertical="center"/>
    </xf>
    <xf numFmtId="2" fontId="16" fillId="2" borderId="23" xfId="0" applyNumberFormat="1" applyFont="1" applyFill="1" applyBorder="1" applyAlignment="1" applyProtection="1">
      <alignment horizontal="right" vertical="center"/>
    </xf>
    <xf numFmtId="2" fontId="9" fillId="0" borderId="17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6" fillId="0" borderId="41" xfId="0" applyNumberFormat="1" applyFont="1" applyBorder="1" applyAlignment="1" applyProtection="1">
      <alignment horizontal="right" vertical="center"/>
    </xf>
    <xf numFmtId="2" fontId="6" fillId="0" borderId="40" xfId="0" applyNumberFormat="1" applyFont="1" applyBorder="1" applyAlignment="1" applyProtection="1">
      <alignment horizontal="right" vertical="center"/>
    </xf>
    <xf numFmtId="2" fontId="16" fillId="2" borderId="41" xfId="0" applyNumberFormat="1" applyFont="1" applyFill="1" applyBorder="1" applyAlignment="1" applyProtection="1">
      <alignment vertical="center"/>
    </xf>
    <xf numFmtId="2" fontId="16" fillId="2" borderId="32" xfId="0" applyNumberFormat="1" applyFont="1" applyFill="1" applyBorder="1" applyAlignment="1" applyProtection="1">
      <alignment vertical="center"/>
    </xf>
    <xf numFmtId="2" fontId="12" fillId="2" borderId="32" xfId="0" applyNumberFormat="1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64" fontId="9" fillId="0" borderId="18" xfId="0" applyNumberFormat="1" applyFont="1" applyFill="1" applyBorder="1" applyAlignment="1" applyProtection="1">
      <alignment vertical="center"/>
      <protection locked="0"/>
    </xf>
    <xf numFmtId="164" fontId="9" fillId="0" borderId="37" xfId="0" applyNumberFormat="1" applyFont="1" applyBorder="1" applyAlignment="1" applyProtection="1">
      <alignment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2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right" vertical="center"/>
      <protection locked="0"/>
    </xf>
    <xf numFmtId="2" fontId="16" fillId="2" borderId="41" xfId="0" applyNumberFormat="1" applyFont="1" applyFill="1" applyBorder="1" applyAlignment="1" applyProtection="1">
      <alignment horizontal="right" vertical="center"/>
    </xf>
    <xf numFmtId="2" fontId="16" fillId="2" borderId="32" xfId="0" applyNumberFormat="1" applyFont="1" applyFill="1" applyBorder="1" applyAlignment="1" applyProtection="1">
      <alignment horizontal="right" vertical="center"/>
    </xf>
    <xf numFmtId="2" fontId="12" fillId="2" borderId="32" xfId="0" applyNumberFormat="1" applyFont="1" applyFill="1" applyBorder="1" applyAlignment="1" applyProtection="1">
      <alignment horizontal="right" vertical="center"/>
    </xf>
    <xf numFmtId="164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37" xfId="0" applyNumberFormat="1" applyFont="1" applyBorder="1" applyAlignment="1" applyProtection="1">
      <alignment horizontal="right" vertical="center"/>
      <protection locked="0"/>
    </xf>
    <xf numFmtId="2" fontId="9" fillId="8" borderId="18" xfId="0" applyNumberFormat="1" applyFont="1" applyFill="1" applyBorder="1" applyAlignment="1" applyProtection="1">
      <alignment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2" fontId="9" fillId="7" borderId="17" xfId="0" applyNumberFormat="1" applyFont="1" applyFill="1" applyBorder="1" applyAlignment="1" applyProtection="1">
      <alignment vertical="center"/>
      <protection locked="0"/>
    </xf>
    <xf numFmtId="2" fontId="9" fillId="0" borderId="17" xfId="0" applyNumberFormat="1" applyFont="1" applyFill="1" applyBorder="1" applyAlignment="1" applyProtection="1">
      <alignment vertical="center"/>
      <protection locked="0"/>
    </xf>
    <xf numFmtId="2" fontId="9" fillId="0" borderId="1" xfId="0" applyNumberFormat="1" applyFont="1" applyFill="1" applyBorder="1" applyAlignment="1" applyProtection="1">
      <alignment horizontal="left" vertical="center"/>
      <protection locked="0"/>
    </xf>
    <xf numFmtId="2" fontId="9" fillId="0" borderId="17" xfId="0" applyNumberFormat="1" applyFont="1" applyFill="1" applyBorder="1" applyAlignment="1" applyProtection="1">
      <alignment horizontal="right" vertical="center"/>
      <protection locked="0"/>
    </xf>
    <xf numFmtId="2" fontId="9" fillId="0" borderId="3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2" fontId="9" fillId="0" borderId="20" xfId="0" applyNumberFormat="1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vertical="center"/>
      <protection locked="0"/>
    </xf>
    <xf numFmtId="164" fontId="9" fillId="3" borderId="24" xfId="0" applyNumberFormat="1" applyFont="1" applyFill="1" applyBorder="1" applyAlignment="1" applyProtection="1">
      <alignment vertical="center"/>
      <protection locked="0"/>
    </xf>
    <xf numFmtId="164" fontId="9" fillId="3" borderId="25" xfId="0" applyNumberFormat="1" applyFont="1" applyFill="1" applyBorder="1" applyAlignment="1" applyProtection="1">
      <alignment vertical="center"/>
      <protection locked="0"/>
    </xf>
    <xf numFmtId="164" fontId="9" fillId="3" borderId="46" xfId="0" applyNumberFormat="1" applyFont="1" applyFill="1" applyBorder="1" applyAlignment="1" applyProtection="1">
      <alignment vertical="center"/>
      <protection locked="0"/>
    </xf>
    <xf numFmtId="164" fontId="9" fillId="3" borderId="4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164" fontId="9" fillId="3" borderId="16" xfId="0" applyNumberFormat="1" applyFont="1" applyFill="1" applyBorder="1" applyAlignment="1" applyProtection="1">
      <alignment vertical="center"/>
      <protection locked="0"/>
    </xf>
    <xf numFmtId="164" fontId="9" fillId="3" borderId="22" xfId="0" applyNumberFormat="1" applyFont="1" applyFill="1" applyBorder="1" applyAlignment="1" applyProtection="1">
      <alignment vertical="center"/>
      <protection locked="0"/>
    </xf>
    <xf numFmtId="0" fontId="9" fillId="3" borderId="25" xfId="0" applyFont="1" applyFill="1" applyBorder="1" applyAlignment="1" applyProtection="1">
      <alignment horizontal="right" vertical="center"/>
      <protection locked="0"/>
    </xf>
    <xf numFmtId="164" fontId="9" fillId="3" borderId="25" xfId="0" applyNumberFormat="1" applyFont="1" applyFill="1" applyBorder="1" applyAlignment="1" applyProtection="1">
      <alignment horizontal="right" vertical="center"/>
      <protection locked="0"/>
    </xf>
    <xf numFmtId="164" fontId="9" fillId="3" borderId="45" xfId="0" applyNumberFormat="1" applyFont="1" applyFill="1" applyBorder="1" applyAlignment="1" applyProtection="1">
      <alignment horizontal="right" vertical="center"/>
      <protection locked="0"/>
    </xf>
    <xf numFmtId="164" fontId="9" fillId="0" borderId="17" xfId="0" applyNumberFormat="1" applyFont="1" applyFill="1" applyBorder="1" applyAlignment="1" applyProtection="1">
      <alignment horizontal="right" vertical="center"/>
      <protection locked="0"/>
    </xf>
    <xf numFmtId="164" fontId="9" fillId="0" borderId="34" xfId="0" applyNumberFormat="1" applyFont="1" applyBorder="1" applyAlignment="1" applyProtection="1">
      <alignment horizontal="right" vertical="center"/>
      <protection locked="0"/>
    </xf>
    <xf numFmtId="2" fontId="9" fillId="0" borderId="17" xfId="0" applyNumberFormat="1" applyFont="1" applyBorder="1" applyAlignment="1" applyProtection="1">
      <alignment horizontal="right" vertical="center"/>
      <protection locked="0"/>
    </xf>
    <xf numFmtId="2" fontId="12" fillId="0" borderId="32" xfId="0" applyNumberFormat="1" applyFont="1" applyFill="1" applyBorder="1" applyAlignment="1" applyProtection="1">
      <alignment horizontal="right" vertical="center"/>
    </xf>
    <xf numFmtId="2" fontId="16" fillId="0" borderId="23" xfId="0" applyNumberFormat="1" applyFont="1" applyFill="1" applyBorder="1" applyAlignment="1" applyProtection="1">
      <alignment horizontal="right" vertical="center"/>
    </xf>
    <xf numFmtId="2" fontId="12" fillId="0" borderId="32" xfId="0" applyNumberFormat="1" applyFont="1" applyFill="1" applyBorder="1" applyAlignment="1" applyProtection="1">
      <alignment vertical="center"/>
    </xf>
    <xf numFmtId="2" fontId="16" fillId="0" borderId="32" xfId="0" applyNumberFormat="1" applyFont="1" applyFill="1" applyBorder="1" applyAlignment="1" applyProtection="1">
      <alignment horizontal="right" vertical="center"/>
    </xf>
    <xf numFmtId="4" fontId="12" fillId="2" borderId="37" xfId="0" applyNumberFormat="1" applyFont="1" applyFill="1" applyBorder="1" applyAlignment="1" applyProtection="1">
      <alignment horizontal="center" vertical="center"/>
    </xf>
    <xf numFmtId="2" fontId="9" fillId="7" borderId="18" xfId="0" applyNumberFormat="1" applyFont="1" applyFill="1" applyBorder="1" applyAlignment="1" applyProtection="1">
      <alignment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164" fontId="9" fillId="3" borderId="0" xfId="0" applyNumberFormat="1" applyFont="1" applyFill="1" applyBorder="1" applyAlignment="1" applyProtection="1">
      <alignment vertical="center"/>
      <protection locked="0"/>
    </xf>
    <xf numFmtId="164" fontId="9" fillId="3" borderId="39" xfId="0" applyNumberFormat="1" applyFont="1" applyFill="1" applyBorder="1" applyAlignment="1" applyProtection="1">
      <alignment vertical="center"/>
      <protection locked="0"/>
    </xf>
    <xf numFmtId="164" fontId="9" fillId="0" borderId="36" xfId="0" applyNumberFormat="1" applyFont="1" applyFill="1" applyBorder="1" applyAlignment="1" applyProtection="1">
      <alignment vertical="center"/>
      <protection locked="0"/>
    </xf>
    <xf numFmtId="2" fontId="9" fillId="8" borderId="13" xfId="0" applyNumberFormat="1" applyFont="1" applyFill="1" applyBorder="1" applyAlignment="1" applyProtection="1">
      <alignment horizontal="right" vertical="center"/>
      <protection locked="0"/>
    </xf>
    <xf numFmtId="2" fontId="9" fillId="0" borderId="13" xfId="0" applyNumberFormat="1" applyFont="1" applyBorder="1" applyAlignment="1" applyProtection="1">
      <alignment horizontal="right" vertical="center"/>
      <protection locked="0"/>
    </xf>
    <xf numFmtId="2" fontId="9" fillId="0" borderId="13" xfId="0" applyNumberFormat="1" applyFont="1" applyFill="1" applyBorder="1" applyAlignment="1" applyProtection="1">
      <alignment horizontal="left" vertical="center"/>
      <protection locked="0"/>
    </xf>
    <xf numFmtId="2" fontId="16" fillId="0" borderId="32" xfId="0" applyNumberFormat="1" applyFont="1" applyFill="1" applyBorder="1" applyAlignment="1" applyProtection="1">
      <alignment vertical="center"/>
    </xf>
    <xf numFmtId="2" fontId="12" fillId="0" borderId="23" xfId="0" applyNumberFormat="1" applyFont="1" applyFill="1" applyBorder="1" applyAlignment="1" applyProtection="1">
      <alignment vertical="center"/>
    </xf>
    <xf numFmtId="2" fontId="12" fillId="0" borderId="23" xfId="0" applyNumberFormat="1" applyFont="1" applyFill="1" applyBorder="1" applyAlignment="1" applyProtection="1">
      <alignment horizontal="right" vertical="center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Alignment="1" applyProtection="1">
      <alignment horizontal="center" vertical="center"/>
      <protection locked="0"/>
    </xf>
    <xf numFmtId="0" fontId="9" fillId="11" borderId="1" xfId="0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3" borderId="1" xfId="0" applyFont="1" applyFill="1" applyBorder="1" applyAlignment="1" applyProtection="1">
      <alignment horizontal="left" vertical="center"/>
      <protection locked="0"/>
    </xf>
    <xf numFmtId="0" fontId="6" fillId="0" borderId="0" xfId="0" quotePrefix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2" fontId="2" fillId="0" borderId="27" xfId="0" applyNumberFormat="1" applyFont="1" applyBorder="1" applyAlignment="1" applyProtection="1">
      <alignment horizontal="center" vertical="center"/>
    </xf>
    <xf numFmtId="2" fontId="2" fillId="0" borderId="25" xfId="0" applyNumberFormat="1" applyFont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2" fontId="9" fillId="0" borderId="13" xfId="0" applyNumberFormat="1" applyFont="1" applyBorder="1" applyAlignment="1" applyProtection="1">
      <alignment vertical="center"/>
      <protection locked="0"/>
    </xf>
    <xf numFmtId="2" fontId="12" fillId="2" borderId="18" xfId="0" applyNumberFormat="1" applyFont="1" applyFill="1" applyBorder="1" applyAlignment="1" applyProtection="1">
      <alignment vertical="center"/>
      <protection locked="0"/>
    </xf>
    <xf numFmtId="164" fontId="12" fillId="2" borderId="18" xfId="0" applyNumberFormat="1" applyFont="1" applyFill="1" applyBorder="1" applyAlignment="1" applyProtection="1">
      <alignment vertical="center"/>
      <protection locked="0"/>
    </xf>
    <xf numFmtId="164" fontId="12" fillId="2" borderId="37" xfId="0" applyNumberFormat="1" applyFont="1" applyFill="1" applyBorder="1" applyAlignment="1" applyProtection="1">
      <alignment vertical="center"/>
      <protection locked="0"/>
    </xf>
    <xf numFmtId="164" fontId="12" fillId="2" borderId="18" xfId="0" applyNumberFormat="1" applyFont="1" applyFill="1" applyBorder="1" applyAlignment="1" applyProtection="1">
      <alignment horizontal="right" vertical="center"/>
      <protection locked="0"/>
    </xf>
    <xf numFmtId="164" fontId="12" fillId="2" borderId="37" xfId="0" applyNumberFormat="1" applyFont="1" applyFill="1" applyBorder="1" applyAlignment="1" applyProtection="1">
      <alignment horizontal="right" vertical="center"/>
      <protection locked="0"/>
    </xf>
    <xf numFmtId="2" fontId="12" fillId="2" borderId="17" xfId="0" applyNumberFormat="1" applyFont="1" applyFill="1" applyBorder="1" applyAlignment="1" applyProtection="1">
      <alignment horizontal="right" vertical="center"/>
      <protection locked="0"/>
    </xf>
    <xf numFmtId="2" fontId="12" fillId="2" borderId="17" xfId="0" applyNumberFormat="1" applyFont="1" applyFill="1" applyBorder="1" applyAlignment="1" applyProtection="1">
      <alignment vertical="center"/>
      <protection locked="0"/>
    </xf>
    <xf numFmtId="164" fontId="12" fillId="2" borderId="17" xfId="0" applyNumberFormat="1" applyFont="1" applyFill="1" applyBorder="1" applyAlignment="1" applyProtection="1">
      <alignment horizontal="right" vertical="center"/>
      <protection locked="0"/>
    </xf>
    <xf numFmtId="2" fontId="9" fillId="0" borderId="1" xfId="0" applyNumberFormat="1" applyFont="1" applyBorder="1" applyAlignment="1" applyProtection="1">
      <alignment horizontal="center" vertical="center" wrapText="1"/>
    </xf>
    <xf numFmtId="0" fontId="18" fillId="0" borderId="25" xfId="0" quotePrefix="1" applyFont="1" applyBorder="1" applyAlignment="1" applyProtection="1">
      <alignment horizontal="center" vertical="center"/>
    </xf>
    <xf numFmtId="2" fontId="17" fillId="0" borderId="30" xfId="0" applyNumberFormat="1" applyFont="1" applyBorder="1" applyAlignment="1" applyProtection="1">
      <alignment horizontal="center" vertical="center" wrapText="1"/>
    </xf>
    <xf numFmtId="2" fontId="20" fillId="0" borderId="30" xfId="0" applyNumberFormat="1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3" fontId="9" fillId="5" borderId="4" xfId="1" applyFont="1" applyFill="1" applyBorder="1" applyAlignment="1" applyProtection="1">
      <alignment horizontal="center" vertical="center"/>
      <protection locked="0"/>
    </xf>
    <xf numFmtId="43" fontId="9" fillId="5" borderId="5" xfId="1" applyFont="1" applyFill="1" applyBorder="1" applyAlignment="1" applyProtection="1">
      <alignment horizontal="center" vertical="center"/>
      <protection locked="0"/>
    </xf>
    <xf numFmtId="14" fontId="11" fillId="0" borderId="3" xfId="0" applyNumberFormat="1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2" fontId="15" fillId="2" borderId="19" xfId="0" applyNumberFormat="1" applyFont="1" applyFill="1" applyBorder="1" applyAlignment="1" applyProtection="1">
      <alignment horizontal="center" vertical="center"/>
    </xf>
    <xf numFmtId="2" fontId="15" fillId="2" borderId="2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2" fontId="15" fillId="2" borderId="0" xfId="0" applyNumberFormat="1" applyFont="1" applyFill="1" applyBorder="1" applyAlignment="1" applyProtection="1">
      <alignment horizontal="center" vertical="center"/>
    </xf>
    <xf numFmtId="2" fontId="15" fillId="2" borderId="15" xfId="0" applyNumberFormat="1" applyFont="1" applyFill="1" applyBorder="1" applyAlignment="1" applyProtection="1">
      <alignment horizontal="center" vertical="center"/>
    </xf>
    <xf numFmtId="2" fontId="15" fillId="2" borderId="26" xfId="0" applyNumberFormat="1" applyFont="1" applyFill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/>
    </xf>
    <xf numFmtId="2" fontId="6" fillId="0" borderId="11" xfId="0" applyNumberFormat="1" applyFont="1" applyBorder="1" applyAlignment="1" applyProtection="1">
      <alignment horizontal="center" vertical="center"/>
    </xf>
    <xf numFmtId="2" fontId="6" fillId="0" borderId="15" xfId="0" applyNumberFormat="1" applyFont="1" applyBorder="1" applyAlignment="1" applyProtection="1">
      <alignment horizontal="center" vertical="center"/>
    </xf>
    <xf numFmtId="2" fontId="6" fillId="0" borderId="3" xfId="0" applyNumberFormat="1" applyFont="1" applyBorder="1" applyAlignment="1" applyProtection="1">
      <alignment horizontal="center" vertical="center"/>
    </xf>
    <xf numFmtId="2" fontId="20" fillId="0" borderId="11" xfId="0" applyNumberFormat="1" applyFont="1" applyBorder="1" applyAlignment="1" applyProtection="1">
      <alignment horizontal="center" vertical="center"/>
    </xf>
    <xf numFmtId="2" fontId="20" fillId="0" borderId="0" xfId="0" applyNumberFormat="1" applyFont="1" applyAlignment="1" applyProtection="1">
      <alignment horizontal="center" vertical="center"/>
    </xf>
    <xf numFmtId="2" fontId="6" fillId="5" borderId="6" xfId="0" applyNumberFormat="1" applyFont="1" applyFill="1" applyBorder="1" applyAlignment="1" applyProtection="1">
      <alignment horizontal="center" vertical="center" wrapText="1"/>
    </xf>
    <xf numFmtId="2" fontId="6" fillId="5" borderId="16" xfId="0" applyNumberFormat="1" applyFont="1" applyFill="1" applyBorder="1" applyAlignment="1" applyProtection="1">
      <alignment horizontal="center" vertical="center" wrapText="1"/>
    </xf>
    <xf numFmtId="2" fontId="9" fillId="0" borderId="28" xfId="0" applyNumberFormat="1" applyFont="1" applyBorder="1" applyAlignment="1" applyProtection="1">
      <alignment horizontal="center" vertical="center" wrapText="1"/>
    </xf>
    <xf numFmtId="2" fontId="9" fillId="0" borderId="31" xfId="0" applyNumberFormat="1" applyFont="1" applyBorder="1" applyAlignment="1" applyProtection="1">
      <alignment horizontal="center" vertical="center" wrapText="1"/>
    </xf>
    <xf numFmtId="2" fontId="9" fillId="0" borderId="33" xfId="0" applyNumberFormat="1" applyFont="1" applyBorder="1" applyAlignment="1" applyProtection="1">
      <alignment horizontal="center" vertical="center" wrapText="1"/>
    </xf>
    <xf numFmtId="2" fontId="9" fillId="0" borderId="29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2" fontId="9" fillId="0" borderId="21" xfId="0" applyNumberFormat="1" applyFont="1" applyBorder="1" applyAlignment="1" applyProtection="1">
      <alignment horizontal="center" vertical="center" wrapText="1"/>
    </xf>
    <xf numFmtId="0" fontId="6" fillId="14" borderId="6" xfId="0" applyFont="1" applyFill="1" applyBorder="1" applyAlignment="1" applyProtection="1">
      <alignment horizontal="left" vertical="center"/>
      <protection locked="0"/>
    </xf>
    <xf numFmtId="0" fontId="6" fillId="14" borderId="12" xfId="0" applyFont="1" applyFill="1" applyBorder="1" applyAlignment="1" applyProtection="1">
      <alignment horizontal="left" vertical="center"/>
      <protection locked="0"/>
    </xf>
    <xf numFmtId="0" fontId="6" fillId="14" borderId="10" xfId="0" applyFont="1" applyFill="1" applyBorder="1" applyAlignment="1" applyProtection="1">
      <alignment horizontal="center" vertical="center" wrapText="1"/>
      <protection locked="0"/>
    </xf>
    <xf numFmtId="0" fontId="6" fillId="14" borderId="15" xfId="0" applyFont="1" applyFill="1" applyBorder="1" applyAlignment="1" applyProtection="1">
      <alignment horizontal="center" vertical="center"/>
      <protection locked="0"/>
    </xf>
    <xf numFmtId="0" fontId="6" fillId="14" borderId="6" xfId="0" applyFont="1" applyFill="1" applyBorder="1" applyAlignment="1" applyProtection="1">
      <alignment horizontal="center" vertical="center" wrapText="1"/>
      <protection locked="0"/>
    </xf>
    <xf numFmtId="0" fontId="6" fillId="14" borderId="12" xfId="0" applyFont="1" applyFill="1" applyBorder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67"/>
  <sheetViews>
    <sheetView tabSelected="1" zoomScale="85" zoomScaleNormal="85" zoomScalePageLayoutView="60" workbookViewId="0">
      <selection activeCell="Y5" sqref="Y5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65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1" ht="25.5" customHeight="1" x14ac:dyDescent="0.25">
      <c r="B1" s="202" t="s">
        <v>4</v>
      </c>
      <c r="C1" s="202"/>
      <c r="D1" s="202"/>
      <c r="E1" s="202"/>
      <c r="F1" s="202"/>
      <c r="G1" s="202"/>
      <c r="H1" s="202"/>
      <c r="I1" s="202"/>
      <c r="K1" s="3"/>
      <c r="L1" s="180"/>
    </row>
    <row r="2" spans="1:41" ht="25.5" customHeight="1" x14ac:dyDescent="0.25">
      <c r="B2" s="76" t="s">
        <v>3</v>
      </c>
      <c r="C2" s="179"/>
      <c r="D2" s="179"/>
      <c r="E2" s="179"/>
      <c r="F2" s="179"/>
      <c r="G2" s="179"/>
      <c r="H2" s="179"/>
      <c r="I2" s="179"/>
      <c r="K2" s="3"/>
      <c r="L2" s="180"/>
      <c r="AA2" s="183" t="s">
        <v>183</v>
      </c>
      <c r="AB2" s="184"/>
      <c r="AC2" s="184"/>
    </row>
    <row r="3" spans="1:41" ht="25.5" customHeight="1" x14ac:dyDescent="0.25">
      <c r="B3" s="205" t="s">
        <v>182</v>
      </c>
      <c r="C3" s="205"/>
      <c r="D3" s="205"/>
      <c r="E3" s="205"/>
      <c r="F3" s="205"/>
      <c r="G3" s="205"/>
      <c r="H3" s="205"/>
      <c r="I3" s="169"/>
      <c r="K3" s="8"/>
      <c r="L3" s="203" t="s">
        <v>11</v>
      </c>
      <c r="M3" s="203"/>
      <c r="N3" s="203"/>
      <c r="O3" s="169"/>
      <c r="P3" s="169"/>
      <c r="R3" s="166"/>
      <c r="S3" s="204" t="s">
        <v>19</v>
      </c>
      <c r="T3" s="203"/>
      <c r="U3" s="203"/>
      <c r="V3" s="203"/>
      <c r="AA3" s="185">
        <v>0.9</v>
      </c>
      <c r="AB3" s="10" t="s">
        <v>171</v>
      </c>
      <c r="AC3" s="184" t="s">
        <v>181</v>
      </c>
    </row>
    <row r="4" spans="1:41" ht="25.5" customHeight="1" x14ac:dyDescent="0.25">
      <c r="B4" s="181"/>
      <c r="C4" s="181"/>
      <c r="D4" s="9"/>
      <c r="E4" s="9"/>
      <c r="F4" s="9"/>
      <c r="G4" s="9"/>
      <c r="H4" s="9"/>
      <c r="K4" s="69"/>
      <c r="L4" s="203" t="s">
        <v>12</v>
      </c>
      <c r="M4" s="203"/>
      <c r="N4" s="203"/>
      <c r="O4" s="169"/>
      <c r="P4" s="169"/>
      <c r="R4" s="185"/>
      <c r="S4" s="10" t="s">
        <v>20</v>
      </c>
      <c r="AA4" s="185">
        <v>0.8</v>
      </c>
      <c r="AB4" s="184" t="s">
        <v>172</v>
      </c>
      <c r="AC4" s="184" t="s">
        <v>181</v>
      </c>
    </row>
    <row r="5" spans="1:41" ht="25.5" customHeight="1" x14ac:dyDescent="0.25">
      <c r="B5" s="181" t="s">
        <v>5</v>
      </c>
      <c r="C5" s="201"/>
      <c r="D5" s="201"/>
      <c r="E5" s="201"/>
      <c r="F5" s="201"/>
      <c r="G5" s="201"/>
      <c r="H5" s="201"/>
      <c r="K5" s="162"/>
      <c r="L5" s="203" t="s">
        <v>13</v>
      </c>
      <c r="M5" s="203"/>
      <c r="N5" s="203"/>
      <c r="O5" s="169"/>
      <c r="P5" s="169"/>
      <c r="R5" s="185"/>
      <c r="S5" s="1"/>
      <c r="T5" s="168"/>
      <c r="U5" s="168"/>
      <c r="V5" s="168"/>
      <c r="W5" s="168"/>
      <c r="X5" s="168"/>
      <c r="Y5" s="168"/>
      <c r="AA5" s="185">
        <v>0.7</v>
      </c>
      <c r="AB5" s="184" t="s">
        <v>173</v>
      </c>
      <c r="AC5" s="184" t="s">
        <v>181</v>
      </c>
    </row>
    <row r="6" spans="1:41" ht="25.5" customHeight="1" x14ac:dyDescent="0.25">
      <c r="B6" s="181" t="s">
        <v>6</v>
      </c>
      <c r="C6" s="201"/>
      <c r="D6" s="201"/>
      <c r="E6" s="201"/>
      <c r="F6" s="201"/>
      <c r="G6" s="201"/>
      <c r="H6" s="201"/>
      <c r="K6" s="163"/>
      <c r="L6" s="203" t="s">
        <v>14</v>
      </c>
      <c r="M6" s="203"/>
      <c r="N6" s="203"/>
      <c r="O6" s="169"/>
      <c r="P6" s="169"/>
      <c r="R6" s="185"/>
      <c r="S6" s="171"/>
      <c r="T6" s="171"/>
      <c r="U6" s="171"/>
      <c r="V6" s="171"/>
      <c r="W6" s="171"/>
      <c r="X6" s="171"/>
      <c r="Y6" s="171"/>
      <c r="AA6" s="185">
        <v>0.6</v>
      </c>
      <c r="AB6" s="184" t="s">
        <v>174</v>
      </c>
      <c r="AC6" s="184" t="s">
        <v>181</v>
      </c>
    </row>
    <row r="7" spans="1:41" ht="25.5" customHeight="1" thickBot="1" x14ac:dyDescent="0.3">
      <c r="B7" s="170" t="s">
        <v>7</v>
      </c>
      <c r="C7" s="208"/>
      <c r="D7" s="201"/>
      <c r="E7" s="201"/>
      <c r="F7" s="201"/>
      <c r="G7" s="201"/>
      <c r="H7" s="201"/>
      <c r="K7" s="164"/>
      <c r="L7" s="10" t="s">
        <v>15</v>
      </c>
      <c r="M7" s="10"/>
      <c r="N7" s="10"/>
      <c r="O7" s="169"/>
      <c r="P7" s="169"/>
      <c r="AA7" s="185">
        <v>0.5</v>
      </c>
      <c r="AB7" s="184" t="s">
        <v>175</v>
      </c>
      <c r="AC7" s="184" t="s">
        <v>181</v>
      </c>
    </row>
    <row r="8" spans="1:41" ht="25.5" customHeight="1" thickBot="1" x14ac:dyDescent="0.3">
      <c r="B8" s="181" t="s">
        <v>8</v>
      </c>
      <c r="C8" s="201"/>
      <c r="D8" s="201"/>
      <c r="E8" s="201"/>
      <c r="F8" s="201"/>
      <c r="G8" s="201"/>
      <c r="H8" s="201"/>
      <c r="K8" s="12"/>
      <c r="L8" s="203" t="s">
        <v>16</v>
      </c>
      <c r="M8" s="203"/>
      <c r="N8" s="203"/>
      <c r="O8" s="169"/>
      <c r="P8" s="169"/>
      <c r="R8" s="206"/>
      <c r="S8" s="207"/>
      <c r="T8" s="167" t="s">
        <v>21</v>
      </c>
      <c r="U8" s="13"/>
      <c r="V8" s="13"/>
      <c r="W8" s="13"/>
      <c r="X8" s="13"/>
      <c r="Y8" s="13"/>
      <c r="AA8" s="185">
        <v>0.4</v>
      </c>
      <c r="AB8" s="184" t="s">
        <v>176</v>
      </c>
      <c r="AC8" s="184" t="s">
        <v>181</v>
      </c>
    </row>
    <row r="9" spans="1:41" ht="25.5" customHeight="1" x14ac:dyDescent="0.25">
      <c r="B9" s="181" t="s">
        <v>9</v>
      </c>
      <c r="C9" s="201"/>
      <c r="D9" s="201"/>
      <c r="E9" s="201"/>
      <c r="F9" s="201"/>
      <c r="G9" s="201"/>
      <c r="H9" s="201"/>
      <c r="K9" s="14"/>
      <c r="L9" s="203" t="s">
        <v>17</v>
      </c>
      <c r="M9" s="203"/>
      <c r="N9" s="203"/>
      <c r="O9" s="169"/>
      <c r="P9" s="169"/>
      <c r="AA9" s="185">
        <v>0.3</v>
      </c>
      <c r="AB9" s="184" t="s">
        <v>177</v>
      </c>
      <c r="AC9" s="184" t="s">
        <v>181</v>
      </c>
      <c r="AI9" s="20"/>
      <c r="AJ9" s="21"/>
      <c r="AK9" s="22"/>
      <c r="AL9" s="22"/>
      <c r="AM9" s="23"/>
      <c r="AN9" s="23"/>
      <c r="AO9" s="17"/>
    </row>
    <row r="10" spans="1:41" ht="25.5" customHeight="1" x14ac:dyDescent="0.25">
      <c r="B10" s="181" t="s">
        <v>10</v>
      </c>
      <c r="C10" s="201"/>
      <c r="D10" s="201"/>
      <c r="E10" s="201"/>
      <c r="F10" s="201"/>
      <c r="G10" s="201"/>
      <c r="H10" s="201"/>
      <c r="K10" s="165"/>
      <c r="L10" s="203" t="s">
        <v>18</v>
      </c>
      <c r="M10" s="203"/>
      <c r="N10" s="203"/>
      <c r="O10" s="203"/>
      <c r="P10" s="203"/>
      <c r="AA10" s="185">
        <v>0.2</v>
      </c>
      <c r="AB10" s="184" t="s">
        <v>178</v>
      </c>
      <c r="AC10" s="184" t="s">
        <v>181</v>
      </c>
      <c r="AI10" s="20"/>
      <c r="AJ10" s="21"/>
      <c r="AK10" s="22"/>
      <c r="AL10" s="22"/>
      <c r="AM10" s="23"/>
      <c r="AN10" s="23"/>
      <c r="AO10" s="17"/>
    </row>
    <row r="11" spans="1:41" s="17" customFormat="1" ht="25.5" customHeight="1" x14ac:dyDescent="0.25">
      <c r="A11" s="11"/>
      <c r="B11" s="181" t="s">
        <v>180</v>
      </c>
      <c r="C11" s="201">
        <v>100</v>
      </c>
      <c r="D11" s="201"/>
      <c r="E11" s="201"/>
      <c r="F11" s="201"/>
      <c r="G11" s="201"/>
      <c r="H11" s="201"/>
      <c r="K11" s="186"/>
      <c r="L11" s="19"/>
      <c r="M11" s="19"/>
      <c r="N11" s="19"/>
      <c r="O11" s="19"/>
      <c r="P11" s="19"/>
      <c r="AA11" s="185">
        <v>0.1</v>
      </c>
      <c r="AB11" s="184" t="s">
        <v>179</v>
      </c>
      <c r="AC11" s="184" t="s">
        <v>181</v>
      </c>
      <c r="AI11" s="20"/>
      <c r="AJ11" s="21"/>
      <c r="AK11" s="22"/>
      <c r="AL11" s="22"/>
      <c r="AM11" s="23"/>
      <c r="AN11" s="23"/>
    </row>
    <row r="12" spans="1:41" s="17" customFormat="1" ht="13.5" customHeight="1" thickBot="1" x14ac:dyDescent="0.3">
      <c r="A12" s="11"/>
      <c r="B12" s="120"/>
      <c r="C12" s="15"/>
      <c r="D12" s="16"/>
      <c r="E12" s="16"/>
      <c r="F12" s="16"/>
      <c r="G12" s="16"/>
      <c r="H12" s="16"/>
      <c r="K12" s="18"/>
      <c r="L12" s="18"/>
      <c r="M12" s="19"/>
      <c r="N12" s="19"/>
      <c r="AI12" s="20"/>
      <c r="AJ12" s="21"/>
      <c r="AK12" s="22"/>
      <c r="AL12" s="22"/>
      <c r="AM12" s="23"/>
      <c r="AN12" s="23"/>
    </row>
    <row r="13" spans="1:41" ht="13.5" customHeight="1" thickBot="1" x14ac:dyDescent="0.3">
      <c r="A13" s="24"/>
      <c r="B13" s="232" t="s">
        <v>23</v>
      </c>
      <c r="C13" s="234" t="s">
        <v>45</v>
      </c>
      <c r="D13" s="25" t="s">
        <v>46</v>
      </c>
      <c r="E13" s="26"/>
      <c r="F13" s="54"/>
      <c r="G13" s="26" t="s">
        <v>47</v>
      </c>
      <c r="H13" s="26"/>
      <c r="I13" s="26"/>
      <c r="J13" s="26"/>
      <c r="K13" s="26"/>
      <c r="L13" s="26"/>
      <c r="M13" s="54"/>
      <c r="N13" s="26" t="s">
        <v>48</v>
      </c>
      <c r="O13" s="26"/>
      <c r="P13" s="26"/>
      <c r="Q13" s="26"/>
      <c r="R13" s="26"/>
      <c r="S13" s="26"/>
      <c r="T13" s="54"/>
      <c r="U13" s="26" t="s">
        <v>49</v>
      </c>
      <c r="V13" s="26"/>
      <c r="W13" s="26"/>
      <c r="X13" s="26"/>
      <c r="Y13" s="26"/>
      <c r="Z13" s="26"/>
      <c r="AA13" s="54"/>
      <c r="AB13" s="26" t="s">
        <v>50</v>
      </c>
      <c r="AC13" s="26"/>
      <c r="AD13" s="26"/>
      <c r="AE13" s="26"/>
      <c r="AF13" s="26"/>
      <c r="AG13" s="26"/>
      <c r="AH13" s="54"/>
      <c r="AI13" s="87" t="s">
        <v>99</v>
      </c>
      <c r="AJ13" s="27"/>
      <c r="AK13" s="218" t="s">
        <v>100</v>
      </c>
      <c r="AL13" s="219"/>
      <c r="AM13" s="222" t="s">
        <v>101</v>
      </c>
      <c r="AN13" s="224" t="s">
        <v>22</v>
      </c>
    </row>
    <row r="14" spans="1:41" ht="13.5" thickBot="1" x14ac:dyDescent="0.3">
      <c r="A14" s="24"/>
      <c r="B14" s="233"/>
      <c r="C14" s="235"/>
      <c r="D14" s="28">
        <v>1</v>
      </c>
      <c r="E14" s="29">
        <v>2</v>
      </c>
      <c r="F14" s="55">
        <v>3</v>
      </c>
      <c r="G14" s="28">
        <v>4</v>
      </c>
      <c r="H14" s="29">
        <v>5</v>
      </c>
      <c r="I14" s="29">
        <v>6</v>
      </c>
      <c r="J14" s="29">
        <v>7</v>
      </c>
      <c r="K14" s="29">
        <v>8</v>
      </c>
      <c r="L14" s="29">
        <v>9</v>
      </c>
      <c r="M14" s="55">
        <v>10</v>
      </c>
      <c r="N14" s="28">
        <v>11</v>
      </c>
      <c r="O14" s="29">
        <v>12</v>
      </c>
      <c r="P14" s="29">
        <v>13</v>
      </c>
      <c r="Q14" s="29">
        <v>14</v>
      </c>
      <c r="R14" s="29">
        <v>15</v>
      </c>
      <c r="S14" s="29">
        <v>16</v>
      </c>
      <c r="T14" s="55">
        <v>17</v>
      </c>
      <c r="U14" s="28">
        <v>18</v>
      </c>
      <c r="V14" s="29">
        <v>19</v>
      </c>
      <c r="W14" s="29">
        <v>20</v>
      </c>
      <c r="X14" s="29">
        <v>21</v>
      </c>
      <c r="Y14" s="29">
        <v>22</v>
      </c>
      <c r="Z14" s="29">
        <v>23</v>
      </c>
      <c r="AA14" s="55">
        <v>24</v>
      </c>
      <c r="AB14" s="28">
        <v>25</v>
      </c>
      <c r="AC14" s="29">
        <v>26</v>
      </c>
      <c r="AD14" s="29">
        <v>27</v>
      </c>
      <c r="AE14" s="29">
        <v>28</v>
      </c>
      <c r="AF14" s="29">
        <v>29</v>
      </c>
      <c r="AG14" s="29">
        <v>30</v>
      </c>
      <c r="AH14" s="55">
        <v>31</v>
      </c>
      <c r="AI14" s="88"/>
      <c r="AJ14" s="27"/>
      <c r="AK14" s="220"/>
      <c r="AL14" s="221"/>
      <c r="AM14" s="223"/>
      <c r="AN14" s="225"/>
    </row>
    <row r="15" spans="1:41" s="180" customFormat="1" ht="25.5" customHeight="1" thickBot="1" x14ac:dyDescent="0.3">
      <c r="A15" s="24">
        <v>1</v>
      </c>
      <c r="B15" s="172" t="s">
        <v>24</v>
      </c>
      <c r="C15" s="31" t="s">
        <v>0</v>
      </c>
      <c r="D15" s="32"/>
      <c r="E15" s="34"/>
      <c r="F15" s="149"/>
      <c r="G15" s="32"/>
      <c r="H15" s="33"/>
      <c r="I15" s="33"/>
      <c r="J15" s="33"/>
      <c r="K15" s="33"/>
      <c r="L15" s="34"/>
      <c r="M15" s="149"/>
      <c r="N15" s="32"/>
      <c r="O15" s="33"/>
      <c r="P15" s="33"/>
      <c r="Q15" s="33"/>
      <c r="R15" s="33"/>
      <c r="S15" s="34"/>
      <c r="T15" s="149"/>
      <c r="U15" s="32"/>
      <c r="V15" s="33"/>
      <c r="W15" s="33"/>
      <c r="X15" s="33"/>
      <c r="Y15" s="33"/>
      <c r="Z15" s="34"/>
      <c r="AA15" s="149"/>
      <c r="AB15" s="32"/>
      <c r="AC15" s="33"/>
      <c r="AD15" s="33"/>
      <c r="AE15" s="33"/>
      <c r="AF15" s="33"/>
      <c r="AG15" s="34"/>
      <c r="AH15" s="149"/>
      <c r="AI15" s="89">
        <f>SUM(D15:AH15)</f>
        <v>0</v>
      </c>
      <c r="AJ15" s="6"/>
      <c r="AK15" s="212">
        <f>AI15+AI17+AI22+AI23+AI24+AI18</f>
        <v>0</v>
      </c>
      <c r="AL15" s="213"/>
      <c r="AM15" s="80">
        <v>21</v>
      </c>
      <c r="AN15" s="74">
        <f>R8</f>
        <v>0</v>
      </c>
    </row>
    <row r="16" spans="1:41" s="180" customFormat="1" ht="25.5" customHeight="1" x14ac:dyDescent="0.25">
      <c r="A16" s="24">
        <v>2</v>
      </c>
      <c r="B16" s="173" t="s">
        <v>25</v>
      </c>
      <c r="C16" s="31" t="s">
        <v>1</v>
      </c>
      <c r="D16" s="32"/>
      <c r="E16" s="33"/>
      <c r="F16" s="36"/>
      <c r="G16" s="32"/>
      <c r="H16" s="33"/>
      <c r="I16" s="33"/>
      <c r="J16" s="33"/>
      <c r="K16" s="33"/>
      <c r="L16" s="33"/>
      <c r="M16" s="36"/>
      <c r="N16" s="32"/>
      <c r="O16" s="33"/>
      <c r="P16" s="33"/>
      <c r="Q16" s="33"/>
      <c r="R16" s="33"/>
      <c r="S16" s="33"/>
      <c r="T16" s="36"/>
      <c r="U16" s="32"/>
      <c r="V16" s="33"/>
      <c r="W16" s="33"/>
      <c r="X16" s="33"/>
      <c r="Y16" s="33"/>
      <c r="Z16" s="33"/>
      <c r="AA16" s="36"/>
      <c r="AB16" s="32"/>
      <c r="AC16" s="33"/>
      <c r="AD16" s="33"/>
      <c r="AE16" s="33"/>
      <c r="AF16" s="33"/>
      <c r="AG16" s="33"/>
      <c r="AH16" s="36"/>
      <c r="AI16" s="90">
        <f>SUM(D16:AH16)</f>
        <v>0</v>
      </c>
      <c r="AJ16" s="6"/>
      <c r="AK16" s="214"/>
      <c r="AL16" s="215"/>
      <c r="AM16" s="77"/>
      <c r="AN16" s="78"/>
    </row>
    <row r="17" spans="1:40" s="180" customFormat="1" ht="38.25" x14ac:dyDescent="0.25">
      <c r="A17" s="24">
        <v>3</v>
      </c>
      <c r="B17" s="173" t="s">
        <v>26</v>
      </c>
      <c r="C17" s="38">
        <v>9.4</v>
      </c>
      <c r="D17" s="188">
        <f>IF(D16&gt;0.51,D16-0.5,0)</f>
        <v>0</v>
      </c>
      <c r="E17" s="33">
        <f t="shared" ref="E17:G17" si="0">IF(E16&gt;0.51,E16-0.5,0)</f>
        <v>0</v>
      </c>
      <c r="F17" s="36">
        <f t="shared" si="0"/>
        <v>0</v>
      </c>
      <c r="G17" s="32">
        <f t="shared" si="0"/>
        <v>0</v>
      </c>
      <c r="H17" s="33">
        <f>IF(H16&gt;0.51,H16-0.5,0)</f>
        <v>0</v>
      </c>
      <c r="I17" s="33">
        <f t="shared" ref="I17:AF17" si="1">IF(I16&gt;0.51,I16-0.5,0)</f>
        <v>0</v>
      </c>
      <c r="J17" s="33">
        <f t="shared" si="1"/>
        <v>0</v>
      </c>
      <c r="K17" s="33">
        <f t="shared" si="1"/>
        <v>0</v>
      </c>
      <c r="L17" s="33">
        <f t="shared" ref="L17:O17" si="2">IF(L16&gt;0.51,L16-0.5,0)</f>
        <v>0</v>
      </c>
      <c r="M17" s="36">
        <f t="shared" si="2"/>
        <v>0</v>
      </c>
      <c r="N17" s="32">
        <f t="shared" si="2"/>
        <v>0</v>
      </c>
      <c r="O17" s="33">
        <f t="shared" si="2"/>
        <v>0</v>
      </c>
      <c r="P17" s="33">
        <f t="shared" si="1"/>
        <v>0</v>
      </c>
      <c r="Q17" s="33">
        <f t="shared" si="1"/>
        <v>0</v>
      </c>
      <c r="R17" s="33">
        <f t="shared" si="1"/>
        <v>0</v>
      </c>
      <c r="S17" s="33">
        <f t="shared" ref="S17:V17" si="3">IF(S16&gt;0.51,S16-0.5,0)</f>
        <v>0</v>
      </c>
      <c r="T17" s="36">
        <f t="shared" si="3"/>
        <v>0</v>
      </c>
      <c r="U17" s="32">
        <f t="shared" si="3"/>
        <v>0</v>
      </c>
      <c r="V17" s="33">
        <f t="shared" si="3"/>
        <v>0</v>
      </c>
      <c r="W17" s="33">
        <f t="shared" si="1"/>
        <v>0</v>
      </c>
      <c r="X17" s="33">
        <f t="shared" si="1"/>
        <v>0</v>
      </c>
      <c r="Y17" s="33">
        <f t="shared" si="1"/>
        <v>0</v>
      </c>
      <c r="Z17" s="33">
        <f t="shared" ref="Z17:AC17" si="4">IF(Z16&gt;0.51,Z16-0.5,0)</f>
        <v>0</v>
      </c>
      <c r="AA17" s="36">
        <f t="shared" si="4"/>
        <v>0</v>
      </c>
      <c r="AB17" s="32">
        <f t="shared" si="4"/>
        <v>0</v>
      </c>
      <c r="AC17" s="33">
        <f t="shared" si="4"/>
        <v>0</v>
      </c>
      <c r="AD17" s="33">
        <f t="shared" si="1"/>
        <v>0</v>
      </c>
      <c r="AE17" s="33">
        <f t="shared" si="1"/>
        <v>0</v>
      </c>
      <c r="AF17" s="33">
        <f t="shared" si="1"/>
        <v>0</v>
      </c>
      <c r="AG17" s="33">
        <f t="shared" ref="AG17:AH17" si="5">IF(AG16&gt;0.51,AG16-0.5,0)</f>
        <v>0</v>
      </c>
      <c r="AH17" s="36">
        <f t="shared" si="5"/>
        <v>0</v>
      </c>
      <c r="AI17" s="90">
        <f>SUM(D17:AH17)</f>
        <v>0</v>
      </c>
      <c r="AJ17" s="6"/>
      <c r="AK17" s="214"/>
      <c r="AL17" s="215"/>
      <c r="AM17" s="77"/>
      <c r="AN17" s="78"/>
    </row>
    <row r="18" spans="1:40" s="180" customFormat="1" ht="27" customHeight="1" x14ac:dyDescent="0.25">
      <c r="A18" s="24">
        <v>4</v>
      </c>
      <c r="B18" s="174" t="s">
        <v>27</v>
      </c>
      <c r="C18" s="38" t="s">
        <v>0</v>
      </c>
      <c r="D18" s="32"/>
      <c r="E18" s="39"/>
      <c r="F18" s="36"/>
      <c r="G18" s="32"/>
      <c r="H18" s="33"/>
      <c r="I18" s="33"/>
      <c r="J18" s="33"/>
      <c r="K18" s="33"/>
      <c r="L18" s="39"/>
      <c r="M18" s="36"/>
      <c r="N18" s="32"/>
      <c r="O18" s="33"/>
      <c r="P18" s="33"/>
      <c r="Q18" s="33"/>
      <c r="R18" s="33"/>
      <c r="S18" s="39"/>
      <c r="T18" s="36"/>
      <c r="U18" s="32"/>
      <c r="V18" s="33"/>
      <c r="W18" s="33"/>
      <c r="X18" s="33"/>
      <c r="Y18" s="33"/>
      <c r="Z18" s="39"/>
      <c r="AA18" s="36"/>
      <c r="AB18" s="32"/>
      <c r="AC18" s="33"/>
      <c r="AD18" s="33"/>
      <c r="AE18" s="33"/>
      <c r="AF18" s="33"/>
      <c r="AG18" s="39"/>
      <c r="AH18" s="36"/>
      <c r="AI18" s="90">
        <f>SUM(D18:AH18)</f>
        <v>0</v>
      </c>
      <c r="AJ18" s="6"/>
      <c r="AK18" s="216"/>
      <c r="AL18" s="217"/>
      <c r="AM18" s="197" t="s">
        <v>102</v>
      </c>
      <c r="AN18" s="79"/>
    </row>
    <row r="19" spans="1:40" ht="25.5" customHeight="1" x14ac:dyDescent="0.25">
      <c r="A19" s="24">
        <v>5</v>
      </c>
      <c r="B19" s="173" t="s">
        <v>28</v>
      </c>
      <c r="C19" s="38"/>
      <c r="D19" s="32"/>
      <c r="E19" s="39"/>
      <c r="F19" s="189">
        <f>SUM(D15:F15)+SUM(D18:F18)</f>
        <v>0</v>
      </c>
      <c r="G19" s="32"/>
      <c r="H19" s="33"/>
      <c r="I19" s="33"/>
      <c r="J19" s="33"/>
      <c r="K19" s="33"/>
      <c r="L19" s="39"/>
      <c r="M19" s="189">
        <f>SUM(G15:M15)+SUM(G18:M18)</f>
        <v>0</v>
      </c>
      <c r="N19" s="32"/>
      <c r="O19" s="33"/>
      <c r="P19" s="33"/>
      <c r="Q19" s="33"/>
      <c r="R19" s="33"/>
      <c r="S19" s="39"/>
      <c r="T19" s="189">
        <f>SUM(N15:T15)+SUM(N18:T18)</f>
        <v>0</v>
      </c>
      <c r="U19" s="32"/>
      <c r="V19" s="33"/>
      <c r="W19" s="33"/>
      <c r="X19" s="33"/>
      <c r="Y19" s="33"/>
      <c r="Z19" s="39"/>
      <c r="AA19" s="189">
        <f>SUM(U15:AA15)+SUM(U18:AA18)</f>
        <v>0</v>
      </c>
      <c r="AB19" s="32"/>
      <c r="AC19" s="33"/>
      <c r="AD19" s="33"/>
      <c r="AE19" s="33"/>
      <c r="AF19" s="33"/>
      <c r="AG19" s="39"/>
      <c r="AH19" s="189">
        <f>SUM(AB15:AH15)+SUM(AB18:AH18)</f>
        <v>0</v>
      </c>
      <c r="AI19" s="91">
        <f>F19+M19+T19+AA19+AH19</f>
        <v>0</v>
      </c>
      <c r="AJ19" s="6"/>
      <c r="AK19" s="226" t="s">
        <v>103</v>
      </c>
      <c r="AL19" s="229" t="s">
        <v>104</v>
      </c>
      <c r="AM19" s="35">
        <f>(AM15*8.2)/100*C11</f>
        <v>172.2</v>
      </c>
      <c r="AN19" s="198" t="s">
        <v>105</v>
      </c>
    </row>
    <row r="20" spans="1:40" ht="25.5" customHeight="1" x14ac:dyDescent="0.25">
      <c r="A20" s="24">
        <v>6</v>
      </c>
      <c r="B20" s="175" t="s">
        <v>29</v>
      </c>
      <c r="C20" s="40"/>
      <c r="D20" s="32"/>
      <c r="E20" s="39"/>
      <c r="F20" s="189">
        <f>SUM(D15:F15)+SUM(D17:F18)</f>
        <v>0</v>
      </c>
      <c r="G20" s="32"/>
      <c r="H20" s="33"/>
      <c r="I20" s="33"/>
      <c r="J20" s="33"/>
      <c r="K20" s="33"/>
      <c r="L20" s="39"/>
      <c r="M20" s="189">
        <f>SUM(G15:M15)+SUM(G17:M18)</f>
        <v>0</v>
      </c>
      <c r="N20" s="32"/>
      <c r="O20" s="33"/>
      <c r="P20" s="33"/>
      <c r="Q20" s="33"/>
      <c r="R20" s="33"/>
      <c r="S20" s="39"/>
      <c r="T20" s="189">
        <f>SUM(N15:T15)+SUM(N17:T18)</f>
        <v>0</v>
      </c>
      <c r="U20" s="32"/>
      <c r="V20" s="33"/>
      <c r="W20" s="33"/>
      <c r="X20" s="33"/>
      <c r="Y20" s="33"/>
      <c r="Z20" s="39"/>
      <c r="AA20" s="189">
        <f>SUM(U15:AA15)+SUM(U17:AA18)</f>
        <v>0</v>
      </c>
      <c r="AB20" s="32"/>
      <c r="AC20" s="33"/>
      <c r="AD20" s="33"/>
      <c r="AE20" s="33"/>
      <c r="AF20" s="33"/>
      <c r="AG20" s="39"/>
      <c r="AH20" s="189">
        <f>SUM(AB15:AH15)+SUM(AB17:AH18)</f>
        <v>0</v>
      </c>
      <c r="AI20" s="91">
        <f>F20+M20+T20+AA20+AH20</f>
        <v>0</v>
      </c>
      <c r="AJ20" s="6"/>
      <c r="AK20" s="227"/>
      <c r="AL20" s="230"/>
      <c r="AM20" s="71"/>
      <c r="AN20" s="177">
        <f>AK15-AM19</f>
        <v>-172.2</v>
      </c>
    </row>
    <row r="21" spans="1:40" ht="25.5" customHeight="1" x14ac:dyDescent="0.25">
      <c r="A21" s="24">
        <v>7</v>
      </c>
      <c r="B21" s="173" t="s">
        <v>30</v>
      </c>
      <c r="C21" s="41"/>
      <c r="D21" s="32"/>
      <c r="E21" s="39"/>
      <c r="F21" s="36"/>
      <c r="G21" s="32"/>
      <c r="H21" s="33"/>
      <c r="I21" s="33"/>
      <c r="J21" s="33"/>
      <c r="K21" s="33"/>
      <c r="L21" s="39"/>
      <c r="M21" s="36"/>
      <c r="N21" s="32"/>
      <c r="O21" s="33"/>
      <c r="P21" s="33"/>
      <c r="Q21" s="33"/>
      <c r="R21" s="33"/>
      <c r="S21" s="39"/>
      <c r="T21" s="36"/>
      <c r="U21" s="32"/>
      <c r="V21" s="33"/>
      <c r="W21" s="33"/>
      <c r="X21" s="33"/>
      <c r="Y21" s="33"/>
      <c r="Z21" s="39"/>
      <c r="AA21" s="36"/>
      <c r="AB21" s="32"/>
      <c r="AC21" s="33"/>
      <c r="AD21" s="33"/>
      <c r="AE21" s="33"/>
      <c r="AF21" s="73"/>
      <c r="AG21" s="39"/>
      <c r="AH21" s="36"/>
      <c r="AI21" s="146"/>
      <c r="AJ21" s="6"/>
      <c r="AK21" s="227"/>
      <c r="AL21" s="230"/>
      <c r="AM21" s="71"/>
      <c r="AN21" s="182"/>
    </row>
    <row r="22" spans="1:40" ht="25.5" customHeight="1" x14ac:dyDescent="0.25">
      <c r="A22" s="24">
        <v>8</v>
      </c>
      <c r="B22" s="112" t="s">
        <v>31</v>
      </c>
      <c r="C22" s="41" t="s">
        <v>2</v>
      </c>
      <c r="D22" s="42"/>
      <c r="E22" s="86"/>
      <c r="F22" s="190">
        <f>SUM(D22:E22)</f>
        <v>0</v>
      </c>
      <c r="G22" s="42"/>
      <c r="H22" s="43"/>
      <c r="I22" s="43"/>
      <c r="J22" s="43"/>
      <c r="K22" s="43"/>
      <c r="L22" s="86"/>
      <c r="M22" s="190">
        <f>SUM(G22:L22)</f>
        <v>0</v>
      </c>
      <c r="N22" s="42"/>
      <c r="O22" s="43"/>
      <c r="P22" s="43"/>
      <c r="Q22" s="43"/>
      <c r="R22" s="43"/>
      <c r="S22" s="86"/>
      <c r="T22" s="190">
        <f>SUM(N22:S22)</f>
        <v>0</v>
      </c>
      <c r="U22" s="42"/>
      <c r="V22" s="43"/>
      <c r="W22" s="43"/>
      <c r="X22" s="43"/>
      <c r="Y22" s="43"/>
      <c r="Z22" s="86"/>
      <c r="AA22" s="190">
        <f>SUM(U22:Z22)</f>
        <v>0</v>
      </c>
      <c r="AB22" s="42"/>
      <c r="AC22" s="43"/>
      <c r="AD22" s="43"/>
      <c r="AE22" s="43"/>
      <c r="AF22" s="43"/>
      <c r="AG22" s="86"/>
      <c r="AH22" s="190">
        <f>SUM(AB22:AG22)</f>
        <v>0</v>
      </c>
      <c r="AI22" s="91">
        <f t="shared" ref="AI22:AI24" si="6">F22+M22+T22+AA22+AH22</f>
        <v>0</v>
      </c>
      <c r="AJ22" s="6"/>
      <c r="AK22" s="227"/>
      <c r="AL22" s="230"/>
      <c r="AM22" s="71"/>
      <c r="AN22" s="182"/>
    </row>
    <row r="23" spans="1:40" ht="25.5" customHeight="1" x14ac:dyDescent="0.25">
      <c r="A23" s="24">
        <v>9</v>
      </c>
      <c r="B23" s="112" t="s">
        <v>32</v>
      </c>
      <c r="C23" s="41" t="s">
        <v>2</v>
      </c>
      <c r="D23" s="42"/>
      <c r="E23" s="86"/>
      <c r="F23" s="190">
        <f>SUM(D23:E23)</f>
        <v>0</v>
      </c>
      <c r="G23" s="42"/>
      <c r="H23" s="43"/>
      <c r="I23" s="43"/>
      <c r="J23" s="43"/>
      <c r="K23" s="43"/>
      <c r="L23" s="86"/>
      <c r="M23" s="190">
        <f t="shared" ref="M23:M24" si="7">SUM(G23:L23)</f>
        <v>0</v>
      </c>
      <c r="N23" s="42"/>
      <c r="O23" s="43"/>
      <c r="P23" s="43"/>
      <c r="Q23" s="43"/>
      <c r="R23" s="43"/>
      <c r="S23" s="86"/>
      <c r="T23" s="190">
        <f t="shared" ref="T23:T24" si="8">SUM(N23:S23)</f>
        <v>0</v>
      </c>
      <c r="U23" s="42"/>
      <c r="V23" s="43"/>
      <c r="W23" s="43"/>
      <c r="X23" s="43"/>
      <c r="Y23" s="43"/>
      <c r="Z23" s="86"/>
      <c r="AA23" s="190">
        <f t="shared" ref="AA23:AA24" si="9">SUM(U23:Z23)</f>
        <v>0</v>
      </c>
      <c r="AB23" s="42"/>
      <c r="AC23" s="43"/>
      <c r="AD23" s="43"/>
      <c r="AE23" s="43"/>
      <c r="AF23" s="43"/>
      <c r="AG23" s="86"/>
      <c r="AH23" s="190">
        <f>SUM(AB23:AG23)</f>
        <v>0</v>
      </c>
      <c r="AI23" s="91">
        <f t="shared" si="6"/>
        <v>0</v>
      </c>
      <c r="AJ23" s="6"/>
      <c r="AK23" s="228"/>
      <c r="AL23" s="231"/>
      <c r="AM23" s="71"/>
      <c r="AN23" s="199" t="s">
        <v>106</v>
      </c>
    </row>
    <row r="24" spans="1:40" ht="25.5" customHeight="1" thickBot="1" x14ac:dyDescent="0.3">
      <c r="A24" s="24">
        <v>10</v>
      </c>
      <c r="B24" s="176" t="s">
        <v>33</v>
      </c>
      <c r="C24" s="45" t="s">
        <v>2</v>
      </c>
      <c r="D24" s="46"/>
      <c r="E24" s="47"/>
      <c r="F24" s="190">
        <f t="shared" ref="F24" si="10">SUM(D24:E24)</f>
        <v>0</v>
      </c>
      <c r="G24" s="46"/>
      <c r="H24" s="47"/>
      <c r="I24" s="47"/>
      <c r="J24" s="47"/>
      <c r="K24" s="47"/>
      <c r="L24" s="47"/>
      <c r="M24" s="190">
        <f t="shared" si="7"/>
        <v>0</v>
      </c>
      <c r="N24" s="46"/>
      <c r="O24" s="47"/>
      <c r="P24" s="47"/>
      <c r="Q24" s="47"/>
      <c r="R24" s="47"/>
      <c r="S24" s="47"/>
      <c r="T24" s="190">
        <f t="shared" si="8"/>
        <v>0</v>
      </c>
      <c r="U24" s="46"/>
      <c r="V24" s="47"/>
      <c r="W24" s="47"/>
      <c r="X24" s="47"/>
      <c r="Y24" s="47"/>
      <c r="Z24" s="47"/>
      <c r="AA24" s="190">
        <f t="shared" si="9"/>
        <v>0</v>
      </c>
      <c r="AB24" s="46"/>
      <c r="AC24" s="47"/>
      <c r="AD24" s="47"/>
      <c r="AE24" s="47"/>
      <c r="AF24" s="47"/>
      <c r="AG24" s="47"/>
      <c r="AH24" s="190">
        <f t="shared" ref="AH24" si="11">SUM(AB24:AG24)</f>
        <v>0</v>
      </c>
      <c r="AI24" s="91">
        <f t="shared" si="6"/>
        <v>0</v>
      </c>
      <c r="AJ24" s="6"/>
      <c r="AK24" s="48">
        <f>AK15</f>
        <v>0</v>
      </c>
      <c r="AL24" s="49">
        <f>AM19</f>
        <v>172.2</v>
      </c>
      <c r="AM24" s="50"/>
      <c r="AN24" s="51">
        <f>AK24-AL24+$AN$15</f>
        <v>-172.2</v>
      </c>
    </row>
    <row r="25" spans="1:40" ht="13.5" thickBot="1" x14ac:dyDescent="0.3">
      <c r="B25" s="122"/>
      <c r="C25" s="52"/>
      <c r="AI25" s="53"/>
      <c r="AK25" s="117"/>
      <c r="AL25" s="117"/>
    </row>
    <row r="26" spans="1:40" ht="13.5" customHeight="1" thickBot="1" x14ac:dyDescent="0.3">
      <c r="A26" s="24"/>
      <c r="B26" s="232" t="s">
        <v>34</v>
      </c>
      <c r="C26" s="236" t="s">
        <v>45</v>
      </c>
      <c r="D26" s="26" t="s">
        <v>51</v>
      </c>
      <c r="E26" s="26"/>
      <c r="F26" s="26"/>
      <c r="G26" s="26"/>
      <c r="H26" s="26"/>
      <c r="I26" s="26"/>
      <c r="J26" s="54"/>
      <c r="K26" s="26" t="s">
        <v>52</v>
      </c>
      <c r="L26" s="26"/>
      <c r="M26" s="26"/>
      <c r="N26" s="26"/>
      <c r="O26" s="26"/>
      <c r="P26" s="26"/>
      <c r="Q26" s="54"/>
      <c r="R26" s="26" t="s">
        <v>53</v>
      </c>
      <c r="S26" s="26"/>
      <c r="T26" s="26"/>
      <c r="U26" s="26"/>
      <c r="V26" s="26"/>
      <c r="W26" s="26"/>
      <c r="X26" s="54"/>
      <c r="Y26" s="26" t="s">
        <v>54</v>
      </c>
      <c r="Z26" s="26"/>
      <c r="AA26" s="26"/>
      <c r="AB26" s="26"/>
      <c r="AC26" s="26"/>
      <c r="AD26" s="26"/>
      <c r="AE26" s="54"/>
      <c r="AF26" s="123"/>
      <c r="AG26" s="150"/>
      <c r="AH26" s="124"/>
      <c r="AI26" s="87" t="s">
        <v>99</v>
      </c>
      <c r="AJ26" s="6"/>
      <c r="AK26" s="218" t="s">
        <v>107</v>
      </c>
      <c r="AL26" s="219"/>
      <c r="AM26" s="222" t="s">
        <v>101</v>
      </c>
      <c r="AN26" s="209"/>
    </row>
    <row r="27" spans="1:40" ht="13.5" thickBot="1" x14ac:dyDescent="0.3">
      <c r="A27" s="24"/>
      <c r="B27" s="233"/>
      <c r="C27" s="237"/>
      <c r="D27" s="187">
        <v>1</v>
      </c>
      <c r="E27" s="29">
        <v>2</v>
      </c>
      <c r="F27" s="29">
        <v>3</v>
      </c>
      <c r="G27" s="29">
        <v>4</v>
      </c>
      <c r="H27" s="29">
        <v>5</v>
      </c>
      <c r="I27" s="29">
        <v>6</v>
      </c>
      <c r="J27" s="55">
        <v>7</v>
      </c>
      <c r="K27" s="28">
        <v>8</v>
      </c>
      <c r="L27" s="29">
        <v>9</v>
      </c>
      <c r="M27" s="29">
        <v>10</v>
      </c>
      <c r="N27" s="29">
        <v>11</v>
      </c>
      <c r="O27" s="29">
        <v>12</v>
      </c>
      <c r="P27" s="29">
        <v>13</v>
      </c>
      <c r="Q27" s="55">
        <v>14</v>
      </c>
      <c r="R27" s="28">
        <v>15</v>
      </c>
      <c r="S27" s="29">
        <v>16</v>
      </c>
      <c r="T27" s="29">
        <v>17</v>
      </c>
      <c r="U27" s="29">
        <v>18</v>
      </c>
      <c r="V27" s="29">
        <v>19</v>
      </c>
      <c r="W27" s="29">
        <v>20</v>
      </c>
      <c r="X27" s="55">
        <v>21</v>
      </c>
      <c r="Y27" s="28">
        <v>22</v>
      </c>
      <c r="Z27" s="29">
        <v>23</v>
      </c>
      <c r="AA27" s="29">
        <v>24</v>
      </c>
      <c r="AB27" s="29">
        <v>25</v>
      </c>
      <c r="AC27" s="29">
        <v>26</v>
      </c>
      <c r="AD27" s="29">
        <v>27</v>
      </c>
      <c r="AE27" s="55">
        <v>28</v>
      </c>
      <c r="AF27" s="125"/>
      <c r="AG27" s="151"/>
      <c r="AH27" s="126"/>
      <c r="AI27" s="88"/>
      <c r="AJ27" s="6"/>
      <c r="AK27" s="220"/>
      <c r="AL27" s="221"/>
      <c r="AM27" s="223"/>
      <c r="AN27" s="210"/>
    </row>
    <row r="28" spans="1:40" s="180" customFormat="1" ht="25.5" customHeight="1" x14ac:dyDescent="0.25">
      <c r="A28" s="24">
        <v>1</v>
      </c>
      <c r="B28" s="172" t="s">
        <v>24</v>
      </c>
      <c r="C28" s="95" t="s">
        <v>0</v>
      </c>
      <c r="D28" s="32"/>
      <c r="E28" s="33"/>
      <c r="F28" s="33"/>
      <c r="G28" s="33"/>
      <c r="H28" s="33"/>
      <c r="I28" s="34"/>
      <c r="J28" s="149"/>
      <c r="K28" s="32"/>
      <c r="L28" s="33"/>
      <c r="M28" s="33"/>
      <c r="N28" s="33"/>
      <c r="O28" s="33"/>
      <c r="P28" s="34"/>
      <c r="Q28" s="149"/>
      <c r="R28" s="32"/>
      <c r="S28" s="33"/>
      <c r="T28" s="33"/>
      <c r="U28" s="33"/>
      <c r="V28" s="33"/>
      <c r="W28" s="34"/>
      <c r="X28" s="149"/>
      <c r="Y28" s="32"/>
      <c r="Z28" s="33"/>
      <c r="AA28" s="33"/>
      <c r="AB28" s="33"/>
      <c r="AC28" s="33"/>
      <c r="AD28" s="34"/>
      <c r="AE28" s="149"/>
      <c r="AF28" s="127"/>
      <c r="AG28" s="152"/>
      <c r="AH28" s="128"/>
      <c r="AI28" s="89">
        <f>SUM(D28:AH28)</f>
        <v>0</v>
      </c>
      <c r="AJ28" s="6"/>
      <c r="AK28" s="212">
        <f>AI28+AI30+AI35+AI36+AI37+AI31</f>
        <v>0</v>
      </c>
      <c r="AL28" s="213"/>
      <c r="AM28" s="80">
        <v>20</v>
      </c>
      <c r="AN28" s="210"/>
    </row>
    <row r="29" spans="1:40" s="180" customFormat="1" ht="25.5" customHeight="1" x14ac:dyDescent="0.25">
      <c r="A29" s="24">
        <v>2</v>
      </c>
      <c r="B29" s="173" t="s">
        <v>25</v>
      </c>
      <c r="C29" s="95" t="s">
        <v>1</v>
      </c>
      <c r="D29" s="32"/>
      <c r="E29" s="33"/>
      <c r="F29" s="33"/>
      <c r="G29" s="33"/>
      <c r="H29" s="33"/>
      <c r="I29" s="33"/>
      <c r="J29" s="36"/>
      <c r="K29" s="32"/>
      <c r="L29" s="33"/>
      <c r="M29" s="33"/>
      <c r="N29" s="33"/>
      <c r="O29" s="33"/>
      <c r="P29" s="33"/>
      <c r="Q29" s="36"/>
      <c r="R29" s="32"/>
      <c r="S29" s="33"/>
      <c r="T29" s="33"/>
      <c r="U29" s="33"/>
      <c r="V29" s="33"/>
      <c r="W29" s="33"/>
      <c r="X29" s="36"/>
      <c r="Y29" s="32"/>
      <c r="Z29" s="33"/>
      <c r="AA29" s="33"/>
      <c r="AB29" s="33"/>
      <c r="AC29" s="33"/>
      <c r="AD29" s="33"/>
      <c r="AE29" s="36"/>
      <c r="AF29" s="127"/>
      <c r="AG29" s="152"/>
      <c r="AH29" s="128"/>
      <c r="AI29" s="90">
        <f>SUM(D29:AH29)</f>
        <v>0</v>
      </c>
      <c r="AJ29" s="6"/>
      <c r="AK29" s="214"/>
      <c r="AL29" s="215"/>
      <c r="AM29" s="77"/>
      <c r="AN29" s="210"/>
    </row>
    <row r="30" spans="1:40" s="180" customFormat="1" ht="38.25" x14ac:dyDescent="0.25">
      <c r="A30" s="24">
        <v>3</v>
      </c>
      <c r="B30" s="173" t="s">
        <v>26</v>
      </c>
      <c r="C30" s="38">
        <v>9.4</v>
      </c>
      <c r="D30" s="32">
        <f t="shared" ref="D30:E30" si="12">IF(D29&gt;0.51,D29-0.5,0)</f>
        <v>0</v>
      </c>
      <c r="E30" s="33">
        <f t="shared" si="12"/>
        <v>0</v>
      </c>
      <c r="F30" s="33">
        <f>IF(F29&gt;0.51,F29-0.5,0)</f>
        <v>0</v>
      </c>
      <c r="G30" s="33">
        <f t="shared" ref="G30:AC30" si="13">IF(G29&gt;0.51,G29-0.5,0)</f>
        <v>0</v>
      </c>
      <c r="H30" s="33">
        <f t="shared" si="13"/>
        <v>0</v>
      </c>
      <c r="I30" s="33">
        <f t="shared" ref="I30:L30" si="14">IF(I29&gt;0.51,I29-0.5,0)</f>
        <v>0</v>
      </c>
      <c r="J30" s="36">
        <f t="shared" si="14"/>
        <v>0</v>
      </c>
      <c r="K30" s="32">
        <f t="shared" si="14"/>
        <v>0</v>
      </c>
      <c r="L30" s="33">
        <f t="shared" si="14"/>
        <v>0</v>
      </c>
      <c r="M30" s="33">
        <f t="shared" si="13"/>
        <v>0</v>
      </c>
      <c r="N30" s="33">
        <f t="shared" si="13"/>
        <v>0</v>
      </c>
      <c r="O30" s="33">
        <f t="shared" si="13"/>
        <v>0</v>
      </c>
      <c r="P30" s="33">
        <f t="shared" ref="P30:S30" si="15">IF(P29&gt;0.51,P29-0.5,0)</f>
        <v>0</v>
      </c>
      <c r="Q30" s="36">
        <f t="shared" si="15"/>
        <v>0</v>
      </c>
      <c r="R30" s="32">
        <f t="shared" si="15"/>
        <v>0</v>
      </c>
      <c r="S30" s="33">
        <f t="shared" si="15"/>
        <v>0</v>
      </c>
      <c r="T30" s="33">
        <f t="shared" si="13"/>
        <v>0</v>
      </c>
      <c r="U30" s="33">
        <f t="shared" si="13"/>
        <v>0</v>
      </c>
      <c r="V30" s="33">
        <f t="shared" si="13"/>
        <v>0</v>
      </c>
      <c r="W30" s="33">
        <f t="shared" ref="W30:Z30" si="16">IF(W29&gt;0.51,W29-0.5,0)</f>
        <v>0</v>
      </c>
      <c r="X30" s="36">
        <f t="shared" si="16"/>
        <v>0</v>
      </c>
      <c r="Y30" s="32">
        <f t="shared" si="16"/>
        <v>0</v>
      </c>
      <c r="Z30" s="33">
        <f t="shared" si="16"/>
        <v>0</v>
      </c>
      <c r="AA30" s="33">
        <f t="shared" si="13"/>
        <v>0</v>
      </c>
      <c r="AB30" s="33">
        <f t="shared" si="13"/>
        <v>0</v>
      </c>
      <c r="AC30" s="33">
        <f t="shared" si="13"/>
        <v>0</v>
      </c>
      <c r="AD30" s="33">
        <f t="shared" ref="AD30:AE30" si="17">IF(AD29&gt;0.51,AD29-0.5,0)</f>
        <v>0</v>
      </c>
      <c r="AE30" s="36">
        <f t="shared" si="17"/>
        <v>0</v>
      </c>
      <c r="AF30" s="127"/>
      <c r="AG30" s="152"/>
      <c r="AH30" s="128"/>
      <c r="AI30" s="90">
        <f>SUM(D30:AH30)</f>
        <v>0</v>
      </c>
      <c r="AJ30" s="6"/>
      <c r="AK30" s="214"/>
      <c r="AL30" s="215"/>
      <c r="AM30" s="77"/>
      <c r="AN30" s="210"/>
    </row>
    <row r="31" spans="1:40" s="180" customFormat="1" ht="27" customHeight="1" x14ac:dyDescent="0.25">
      <c r="A31" s="24">
        <v>4</v>
      </c>
      <c r="B31" s="174" t="s">
        <v>27</v>
      </c>
      <c r="C31" s="96" t="s">
        <v>0</v>
      </c>
      <c r="D31" s="32"/>
      <c r="E31" s="33"/>
      <c r="F31" s="33"/>
      <c r="G31" s="33"/>
      <c r="H31" s="33"/>
      <c r="I31" s="39"/>
      <c r="J31" s="36"/>
      <c r="K31" s="32"/>
      <c r="L31" s="33"/>
      <c r="M31" s="33"/>
      <c r="N31" s="33"/>
      <c r="O31" s="33"/>
      <c r="P31" s="39"/>
      <c r="Q31" s="36"/>
      <c r="R31" s="32"/>
      <c r="S31" s="33"/>
      <c r="T31" s="33"/>
      <c r="U31" s="33"/>
      <c r="V31" s="33"/>
      <c r="W31" s="39"/>
      <c r="X31" s="36"/>
      <c r="Y31" s="32"/>
      <c r="Z31" s="33"/>
      <c r="AA31" s="33"/>
      <c r="AB31" s="33"/>
      <c r="AC31" s="33"/>
      <c r="AD31" s="39"/>
      <c r="AE31" s="36"/>
      <c r="AF31" s="127"/>
      <c r="AG31" s="152"/>
      <c r="AH31" s="128"/>
      <c r="AI31" s="90">
        <f>SUM(D31:AH31)</f>
        <v>0</v>
      </c>
      <c r="AJ31" s="6"/>
      <c r="AK31" s="216"/>
      <c r="AL31" s="217"/>
      <c r="AM31" s="197" t="s">
        <v>108</v>
      </c>
      <c r="AN31" s="211"/>
    </row>
    <row r="32" spans="1:40" ht="25.5" customHeight="1" x14ac:dyDescent="0.25">
      <c r="A32" s="24">
        <v>5</v>
      </c>
      <c r="B32" s="173" t="s">
        <v>28</v>
      </c>
      <c r="C32" s="96"/>
      <c r="D32" s="32"/>
      <c r="E32" s="33"/>
      <c r="F32" s="33"/>
      <c r="G32" s="33"/>
      <c r="H32" s="33"/>
      <c r="I32" s="39"/>
      <c r="J32" s="189">
        <f>SUM(D28:J28)+SUM(D31:J31)</f>
        <v>0</v>
      </c>
      <c r="K32" s="32"/>
      <c r="L32" s="33"/>
      <c r="M32" s="33"/>
      <c r="N32" s="33"/>
      <c r="O32" s="33"/>
      <c r="P32" s="39"/>
      <c r="Q32" s="189">
        <f>SUM(K28:Q28)+SUM(K31:Q31)</f>
        <v>0</v>
      </c>
      <c r="R32" s="32"/>
      <c r="S32" s="33"/>
      <c r="T32" s="33"/>
      <c r="U32" s="33"/>
      <c r="V32" s="33"/>
      <c r="W32" s="39"/>
      <c r="X32" s="189">
        <f>SUM(R28:X28)+SUM(R31:X31)</f>
        <v>0</v>
      </c>
      <c r="Y32" s="32"/>
      <c r="Z32" s="33"/>
      <c r="AA32" s="33"/>
      <c r="AB32" s="33"/>
      <c r="AC32" s="33"/>
      <c r="AD32" s="39"/>
      <c r="AE32" s="189">
        <f>SUM(Y28:AE28)+SUM(Y31:AE31)</f>
        <v>0</v>
      </c>
      <c r="AF32" s="127"/>
      <c r="AG32" s="152"/>
      <c r="AH32" s="128"/>
      <c r="AI32" s="91">
        <f>J32+Q32+X32+AE32</f>
        <v>0</v>
      </c>
      <c r="AJ32" s="6"/>
      <c r="AK32" s="226" t="s">
        <v>109</v>
      </c>
      <c r="AL32" s="229" t="s">
        <v>110</v>
      </c>
      <c r="AM32" s="35">
        <f>(AM28*8.2)/100*C11</f>
        <v>164</v>
      </c>
      <c r="AN32" s="198" t="s">
        <v>111</v>
      </c>
    </row>
    <row r="33" spans="1:40" ht="25.5" customHeight="1" x14ac:dyDescent="0.25">
      <c r="A33" s="24">
        <v>6</v>
      </c>
      <c r="B33" s="175" t="s">
        <v>29</v>
      </c>
      <c r="C33" s="97"/>
      <c r="D33" s="32"/>
      <c r="E33" s="33"/>
      <c r="F33" s="33"/>
      <c r="G33" s="33"/>
      <c r="H33" s="33"/>
      <c r="I33" s="39"/>
      <c r="J33" s="189">
        <f>SUM(D28:J28)+SUM(D30:J31)</f>
        <v>0</v>
      </c>
      <c r="K33" s="32"/>
      <c r="L33" s="33"/>
      <c r="M33" s="33"/>
      <c r="N33" s="33"/>
      <c r="O33" s="33"/>
      <c r="P33" s="39"/>
      <c r="Q33" s="189">
        <f>SUM(K28:Q28)+SUM(K30:Q31)</f>
        <v>0</v>
      </c>
      <c r="R33" s="32"/>
      <c r="S33" s="33"/>
      <c r="T33" s="33"/>
      <c r="U33" s="33"/>
      <c r="V33" s="33"/>
      <c r="W33" s="39"/>
      <c r="X33" s="189">
        <f>SUM(R28:X28)+SUM(R30:X31)</f>
        <v>0</v>
      </c>
      <c r="Y33" s="32"/>
      <c r="Z33" s="33"/>
      <c r="AA33" s="33"/>
      <c r="AB33" s="33"/>
      <c r="AC33" s="33"/>
      <c r="AD33" s="39"/>
      <c r="AE33" s="189">
        <f>SUM(Y28:AE28)+SUM(Y30:AE31)</f>
        <v>0</v>
      </c>
      <c r="AF33" s="127"/>
      <c r="AG33" s="152"/>
      <c r="AH33" s="128"/>
      <c r="AI33" s="91">
        <f>J33+Q33+X33+AE33</f>
        <v>0</v>
      </c>
      <c r="AJ33" s="6"/>
      <c r="AK33" s="227"/>
      <c r="AL33" s="230"/>
      <c r="AM33" s="71"/>
      <c r="AN33" s="178">
        <f>AK28-AM32</f>
        <v>-164</v>
      </c>
    </row>
    <row r="34" spans="1:40" ht="25.5" customHeight="1" x14ac:dyDescent="0.25">
      <c r="A34" s="24">
        <v>7</v>
      </c>
      <c r="B34" s="173" t="s">
        <v>30</v>
      </c>
      <c r="C34" s="98"/>
      <c r="D34" s="100"/>
      <c r="E34" s="73"/>
      <c r="F34" s="73"/>
      <c r="G34" s="73"/>
      <c r="H34" s="73"/>
      <c r="I34" s="39"/>
      <c r="J34" s="36"/>
      <c r="K34" s="100"/>
      <c r="L34" s="73"/>
      <c r="M34" s="73"/>
      <c r="N34" s="73"/>
      <c r="O34" s="73"/>
      <c r="P34" s="39"/>
      <c r="Q34" s="36"/>
      <c r="R34" s="100"/>
      <c r="S34" s="73"/>
      <c r="T34" s="73"/>
      <c r="U34" s="73"/>
      <c r="V34" s="33"/>
      <c r="W34" s="39"/>
      <c r="X34" s="36"/>
      <c r="Y34" s="100"/>
      <c r="Z34" s="73"/>
      <c r="AA34" s="73"/>
      <c r="AB34" s="73"/>
      <c r="AC34" s="33"/>
      <c r="AD34" s="39"/>
      <c r="AE34" s="36"/>
      <c r="AF34" s="127"/>
      <c r="AG34" s="152"/>
      <c r="AH34" s="128"/>
      <c r="AI34" s="146"/>
      <c r="AJ34" s="6"/>
      <c r="AK34" s="227"/>
      <c r="AL34" s="230"/>
      <c r="AM34" s="71"/>
      <c r="AN34" s="44"/>
    </row>
    <row r="35" spans="1:40" ht="25.5" customHeight="1" x14ac:dyDescent="0.25">
      <c r="A35" s="24">
        <v>8</v>
      </c>
      <c r="B35" s="112" t="s">
        <v>31</v>
      </c>
      <c r="C35" s="98" t="s">
        <v>2</v>
      </c>
      <c r="D35" s="42"/>
      <c r="E35" s="43"/>
      <c r="F35" s="43"/>
      <c r="G35" s="43"/>
      <c r="H35" s="43"/>
      <c r="I35" s="86"/>
      <c r="J35" s="190">
        <f>SUM(D35:I35)</f>
        <v>0</v>
      </c>
      <c r="K35" s="42"/>
      <c r="L35" s="43"/>
      <c r="M35" s="43"/>
      <c r="N35" s="43"/>
      <c r="O35" s="43"/>
      <c r="P35" s="86"/>
      <c r="Q35" s="190">
        <f>SUM(K35:P35)</f>
        <v>0</v>
      </c>
      <c r="R35" s="42"/>
      <c r="S35" s="43"/>
      <c r="T35" s="43"/>
      <c r="U35" s="43"/>
      <c r="V35" s="43"/>
      <c r="W35" s="86"/>
      <c r="X35" s="190">
        <f>SUM(R35:W35)</f>
        <v>0</v>
      </c>
      <c r="Y35" s="42"/>
      <c r="Z35" s="43"/>
      <c r="AA35" s="43"/>
      <c r="AB35" s="43"/>
      <c r="AC35" s="43"/>
      <c r="AD35" s="86"/>
      <c r="AE35" s="190">
        <f>SUM(Y35:AD35)</f>
        <v>0</v>
      </c>
      <c r="AF35" s="129"/>
      <c r="AG35" s="153"/>
      <c r="AH35" s="130"/>
      <c r="AI35" s="91">
        <f t="shared" ref="AI35:AI37" si="18">J35+Q35+X35+AE35</f>
        <v>0</v>
      </c>
      <c r="AJ35" s="6"/>
      <c r="AK35" s="227"/>
      <c r="AL35" s="230"/>
      <c r="AM35" s="71"/>
      <c r="AN35" s="182"/>
    </row>
    <row r="36" spans="1:40" ht="25.5" customHeight="1" x14ac:dyDescent="0.25">
      <c r="A36" s="24">
        <v>9</v>
      </c>
      <c r="B36" s="112" t="s">
        <v>32</v>
      </c>
      <c r="C36" s="98" t="s">
        <v>2</v>
      </c>
      <c r="D36" s="42"/>
      <c r="E36" s="43"/>
      <c r="F36" s="43"/>
      <c r="G36" s="43"/>
      <c r="H36" s="43"/>
      <c r="I36" s="86"/>
      <c r="J36" s="190">
        <f>SUM(D36:I36)</f>
        <v>0</v>
      </c>
      <c r="K36" s="42"/>
      <c r="L36" s="43"/>
      <c r="M36" s="43"/>
      <c r="N36" s="43"/>
      <c r="O36" s="43"/>
      <c r="P36" s="86"/>
      <c r="Q36" s="190">
        <f>SUM(K36:P36)</f>
        <v>0</v>
      </c>
      <c r="R36" s="42"/>
      <c r="S36" s="43"/>
      <c r="T36" s="43"/>
      <c r="U36" s="43"/>
      <c r="V36" s="43"/>
      <c r="W36" s="86"/>
      <c r="X36" s="190">
        <f>SUM(R36:W36)</f>
        <v>0</v>
      </c>
      <c r="Y36" s="42"/>
      <c r="Z36" s="43"/>
      <c r="AA36" s="43"/>
      <c r="AB36" s="43"/>
      <c r="AC36" s="43"/>
      <c r="AD36" s="86"/>
      <c r="AE36" s="190">
        <f>SUM(Y36:AD36)</f>
        <v>0</v>
      </c>
      <c r="AF36" s="129"/>
      <c r="AG36" s="153"/>
      <c r="AH36" s="130"/>
      <c r="AI36" s="91">
        <f t="shared" si="18"/>
        <v>0</v>
      </c>
      <c r="AJ36" s="6"/>
      <c r="AK36" s="228"/>
      <c r="AL36" s="231"/>
      <c r="AM36" s="71"/>
      <c r="AN36" s="199" t="s">
        <v>112</v>
      </c>
    </row>
    <row r="37" spans="1:40" ht="25.5" customHeight="1" thickBot="1" x14ac:dyDescent="0.3">
      <c r="A37" s="24">
        <v>10</v>
      </c>
      <c r="B37" s="176" t="s">
        <v>33</v>
      </c>
      <c r="C37" s="99" t="s">
        <v>2</v>
      </c>
      <c r="D37" s="46"/>
      <c r="E37" s="47"/>
      <c r="F37" s="47"/>
      <c r="G37" s="47"/>
      <c r="H37" s="47"/>
      <c r="I37" s="47"/>
      <c r="J37" s="191">
        <f>SUM(D37:I37)</f>
        <v>0</v>
      </c>
      <c r="K37" s="46"/>
      <c r="L37" s="47"/>
      <c r="M37" s="47"/>
      <c r="N37" s="47"/>
      <c r="O37" s="47"/>
      <c r="P37" s="47"/>
      <c r="Q37" s="191">
        <f>SUM(K37:P37)</f>
        <v>0</v>
      </c>
      <c r="R37" s="46"/>
      <c r="S37" s="47"/>
      <c r="T37" s="47"/>
      <c r="U37" s="47"/>
      <c r="V37" s="47"/>
      <c r="W37" s="47"/>
      <c r="X37" s="191">
        <f>SUM(R37:W37)</f>
        <v>0</v>
      </c>
      <c r="Y37" s="46"/>
      <c r="Z37" s="47"/>
      <c r="AA37" s="47"/>
      <c r="AB37" s="47"/>
      <c r="AC37" s="47"/>
      <c r="AD37" s="47"/>
      <c r="AE37" s="191">
        <f>SUM(Y37:AD37)</f>
        <v>0</v>
      </c>
      <c r="AF37" s="131"/>
      <c r="AG37" s="154"/>
      <c r="AH37" s="132"/>
      <c r="AI37" s="91">
        <f t="shared" si="18"/>
        <v>0</v>
      </c>
      <c r="AJ37" s="6"/>
      <c r="AK37" s="48">
        <f>AK15+AK28</f>
        <v>0</v>
      </c>
      <c r="AL37" s="49">
        <f>AM19+AM32</f>
        <v>336.2</v>
      </c>
      <c r="AM37" s="50"/>
      <c r="AN37" s="51">
        <f>AK37-AL37+$AN$15</f>
        <v>-336.2</v>
      </c>
    </row>
    <row r="38" spans="1:40" ht="13.5" thickBot="1" x14ac:dyDescent="0.3">
      <c r="B38" s="122"/>
      <c r="C38" s="52"/>
      <c r="AI38" s="53"/>
      <c r="AK38" s="117"/>
      <c r="AL38" s="117"/>
    </row>
    <row r="39" spans="1:40" ht="13.5" customHeight="1" thickBot="1" x14ac:dyDescent="0.3">
      <c r="A39" s="24"/>
      <c r="B39" s="232" t="s">
        <v>35</v>
      </c>
      <c r="C39" s="236" t="s">
        <v>45</v>
      </c>
      <c r="D39" s="26" t="s">
        <v>55</v>
      </c>
      <c r="E39" s="26"/>
      <c r="F39" s="26"/>
      <c r="G39" s="26"/>
      <c r="H39" s="26"/>
      <c r="I39" s="26"/>
      <c r="J39" s="54"/>
      <c r="K39" s="26" t="s">
        <v>56</v>
      </c>
      <c r="L39" s="26"/>
      <c r="M39" s="26"/>
      <c r="N39" s="26"/>
      <c r="O39" s="26"/>
      <c r="P39" s="26"/>
      <c r="Q39" s="54"/>
      <c r="R39" s="26" t="s">
        <v>57</v>
      </c>
      <c r="S39" s="26"/>
      <c r="T39" s="26"/>
      <c r="U39" s="26"/>
      <c r="V39" s="26"/>
      <c r="W39" s="26"/>
      <c r="X39" s="54"/>
      <c r="Y39" s="26" t="s">
        <v>58</v>
      </c>
      <c r="Z39" s="26"/>
      <c r="AA39" s="26"/>
      <c r="AB39" s="26"/>
      <c r="AC39" s="26"/>
      <c r="AD39" s="26"/>
      <c r="AE39" s="54"/>
      <c r="AF39" s="25" t="s">
        <v>59</v>
      </c>
      <c r="AG39" s="26"/>
      <c r="AH39" s="54"/>
      <c r="AI39" s="87" t="s">
        <v>99</v>
      </c>
      <c r="AJ39" s="6"/>
      <c r="AK39" s="218" t="s">
        <v>113</v>
      </c>
      <c r="AL39" s="219"/>
      <c r="AM39" s="222" t="s">
        <v>101</v>
      </c>
      <c r="AN39" s="209"/>
    </row>
    <row r="40" spans="1:40" ht="13.5" thickBot="1" x14ac:dyDescent="0.3">
      <c r="A40" s="24"/>
      <c r="B40" s="233"/>
      <c r="C40" s="237"/>
      <c r="D40" s="187">
        <v>1</v>
      </c>
      <c r="E40" s="29">
        <v>2</v>
      </c>
      <c r="F40" s="29">
        <v>3</v>
      </c>
      <c r="G40" s="29">
        <v>4</v>
      </c>
      <c r="H40" s="29">
        <v>5</v>
      </c>
      <c r="I40" s="29">
        <v>6</v>
      </c>
      <c r="J40" s="55">
        <v>7</v>
      </c>
      <c r="K40" s="28">
        <v>8</v>
      </c>
      <c r="L40" s="29">
        <v>9</v>
      </c>
      <c r="M40" s="29">
        <v>10</v>
      </c>
      <c r="N40" s="29">
        <v>11</v>
      </c>
      <c r="O40" s="29">
        <v>12</v>
      </c>
      <c r="P40" s="29">
        <v>13</v>
      </c>
      <c r="Q40" s="55">
        <v>14</v>
      </c>
      <c r="R40" s="28">
        <v>15</v>
      </c>
      <c r="S40" s="29">
        <v>16</v>
      </c>
      <c r="T40" s="29">
        <v>17</v>
      </c>
      <c r="U40" s="29">
        <v>18</v>
      </c>
      <c r="V40" s="29">
        <v>19</v>
      </c>
      <c r="W40" s="29">
        <v>20</v>
      </c>
      <c r="X40" s="55">
        <v>21</v>
      </c>
      <c r="Y40" s="28">
        <v>22</v>
      </c>
      <c r="Z40" s="29">
        <v>23</v>
      </c>
      <c r="AA40" s="29">
        <v>24</v>
      </c>
      <c r="AB40" s="29">
        <v>25</v>
      </c>
      <c r="AC40" s="29">
        <v>26</v>
      </c>
      <c r="AD40" s="29">
        <v>27</v>
      </c>
      <c r="AE40" s="55">
        <v>28</v>
      </c>
      <c r="AF40" s="28">
        <v>29</v>
      </c>
      <c r="AG40" s="29">
        <v>30</v>
      </c>
      <c r="AH40" s="55">
        <v>31</v>
      </c>
      <c r="AI40" s="88"/>
      <c r="AJ40" s="6"/>
      <c r="AK40" s="220"/>
      <c r="AL40" s="221"/>
      <c r="AM40" s="223"/>
      <c r="AN40" s="210"/>
    </row>
    <row r="41" spans="1:40" s="180" customFormat="1" ht="25.5" customHeight="1" thickBot="1" x14ac:dyDescent="0.3">
      <c r="A41" s="24">
        <v>1</v>
      </c>
      <c r="B41" s="172" t="s">
        <v>24</v>
      </c>
      <c r="C41" s="95" t="s">
        <v>0</v>
      </c>
      <c r="D41" s="32"/>
      <c r="E41" s="33"/>
      <c r="F41" s="33"/>
      <c r="G41" s="33"/>
      <c r="H41" s="33"/>
      <c r="I41" s="34"/>
      <c r="J41" s="149"/>
      <c r="K41" s="32"/>
      <c r="L41" s="33"/>
      <c r="M41" s="33"/>
      <c r="N41" s="33"/>
      <c r="O41" s="33"/>
      <c r="P41" s="34"/>
      <c r="Q41" s="149"/>
      <c r="R41" s="32"/>
      <c r="S41" s="33"/>
      <c r="T41" s="33"/>
      <c r="U41" s="33"/>
      <c r="V41" s="33"/>
      <c r="W41" s="34"/>
      <c r="X41" s="149"/>
      <c r="Y41" s="32"/>
      <c r="Z41" s="33"/>
      <c r="AA41" s="33"/>
      <c r="AB41" s="33"/>
      <c r="AC41" s="33"/>
      <c r="AD41" s="34"/>
      <c r="AE41" s="149"/>
      <c r="AF41" s="32"/>
      <c r="AG41" s="33"/>
      <c r="AH41" s="72"/>
      <c r="AI41" s="89">
        <f>SUM(D41:AH41)</f>
        <v>0</v>
      </c>
      <c r="AJ41" s="6"/>
      <c r="AK41" s="212">
        <f>AI41+AI43+AI48+AI49+AI50+AI44</f>
        <v>0</v>
      </c>
      <c r="AL41" s="213"/>
      <c r="AM41" s="80">
        <v>23</v>
      </c>
      <c r="AN41" s="210"/>
    </row>
    <row r="42" spans="1:40" s="180" customFormat="1" ht="25.5" customHeight="1" thickBot="1" x14ac:dyDescent="0.3">
      <c r="A42" s="24">
        <v>2</v>
      </c>
      <c r="B42" s="173" t="s">
        <v>25</v>
      </c>
      <c r="C42" s="95" t="s">
        <v>1</v>
      </c>
      <c r="D42" s="32"/>
      <c r="E42" s="33"/>
      <c r="F42" s="33"/>
      <c r="G42" s="33"/>
      <c r="H42" s="33"/>
      <c r="I42" s="33"/>
      <c r="J42" s="36"/>
      <c r="K42" s="32"/>
      <c r="L42" s="33"/>
      <c r="M42" s="33"/>
      <c r="N42" s="33"/>
      <c r="O42" s="33"/>
      <c r="P42" s="33"/>
      <c r="Q42" s="36"/>
      <c r="R42" s="32"/>
      <c r="S42" s="33"/>
      <c r="T42" s="33"/>
      <c r="U42" s="33"/>
      <c r="V42" s="33"/>
      <c r="W42" s="33"/>
      <c r="X42" s="36"/>
      <c r="Y42" s="32"/>
      <c r="Z42" s="33"/>
      <c r="AA42" s="33"/>
      <c r="AB42" s="33"/>
      <c r="AC42" s="33"/>
      <c r="AD42" s="33"/>
      <c r="AE42" s="36"/>
      <c r="AF42" s="32"/>
      <c r="AG42" s="33"/>
      <c r="AH42" s="72"/>
      <c r="AI42" s="89">
        <f t="shared" ref="AI42:AI44" si="19">SUM(D42:AH42)</f>
        <v>0</v>
      </c>
      <c r="AJ42" s="6"/>
      <c r="AK42" s="214"/>
      <c r="AL42" s="215"/>
      <c r="AM42" s="77"/>
      <c r="AN42" s="210"/>
    </row>
    <row r="43" spans="1:40" s="180" customFormat="1" ht="39" thickBot="1" x14ac:dyDescent="0.3">
      <c r="A43" s="24">
        <v>3</v>
      </c>
      <c r="B43" s="173" t="s">
        <v>26</v>
      </c>
      <c r="C43" s="96">
        <v>9.4</v>
      </c>
      <c r="D43" s="32">
        <f t="shared" ref="D43" si="20">IF(D42&gt;0.51,D42-0.5,0)</f>
        <v>0</v>
      </c>
      <c r="E43" s="33">
        <f t="shared" ref="E43:AH43" si="21">IF(E42&gt;0.51,E42-0.5,0)</f>
        <v>0</v>
      </c>
      <c r="F43" s="33">
        <f t="shared" si="21"/>
        <v>0</v>
      </c>
      <c r="G43" s="33">
        <f t="shared" si="21"/>
        <v>0</v>
      </c>
      <c r="H43" s="33">
        <f t="shared" ref="H43" si="22">IF(H42&gt;0.51,H42-0.5,0)</f>
        <v>0</v>
      </c>
      <c r="I43" s="33">
        <f t="shared" ref="I43:J43" si="23">IF(I42&gt;0.51,I42-0.5,0)</f>
        <v>0</v>
      </c>
      <c r="J43" s="36">
        <f t="shared" si="23"/>
        <v>0</v>
      </c>
      <c r="K43" s="32">
        <f t="shared" ref="K43" si="24">IF(K42&gt;0.51,K42-0.5,0)</f>
        <v>0</v>
      </c>
      <c r="L43" s="33">
        <f t="shared" si="21"/>
        <v>0</v>
      </c>
      <c r="M43" s="33">
        <f t="shared" si="21"/>
        <v>0</v>
      </c>
      <c r="N43" s="33">
        <f t="shared" si="21"/>
        <v>0</v>
      </c>
      <c r="O43" s="33">
        <f t="shared" ref="O43" si="25">IF(O42&gt;0.51,O42-0.5,0)</f>
        <v>0</v>
      </c>
      <c r="P43" s="33">
        <f t="shared" ref="P43:R43" si="26">IF(P42&gt;0.51,P42-0.5,0)</f>
        <v>0</v>
      </c>
      <c r="Q43" s="36">
        <f t="shared" si="26"/>
        <v>0</v>
      </c>
      <c r="R43" s="32">
        <f t="shared" si="26"/>
        <v>0</v>
      </c>
      <c r="S43" s="33">
        <f t="shared" si="21"/>
        <v>0</v>
      </c>
      <c r="T43" s="33">
        <f t="shared" si="21"/>
        <v>0</v>
      </c>
      <c r="U43" s="33">
        <f t="shared" si="21"/>
        <v>0</v>
      </c>
      <c r="V43" s="33">
        <f t="shared" ref="V43" si="27">IF(V42&gt;0.51,V42-0.5,0)</f>
        <v>0</v>
      </c>
      <c r="W43" s="33">
        <f t="shared" ref="W43:Y43" si="28">IF(W42&gt;0.51,W42-0.5,0)</f>
        <v>0</v>
      </c>
      <c r="X43" s="36">
        <f t="shared" si="28"/>
        <v>0</v>
      </c>
      <c r="Y43" s="32">
        <f t="shared" si="28"/>
        <v>0</v>
      </c>
      <c r="Z43" s="33">
        <f t="shared" si="21"/>
        <v>0</v>
      </c>
      <c r="AA43" s="33">
        <f t="shared" si="21"/>
        <v>0</v>
      </c>
      <c r="AB43" s="33">
        <f t="shared" si="21"/>
        <v>0</v>
      </c>
      <c r="AC43" s="33">
        <f t="shared" ref="AC43" si="29">IF(AC42&gt;0.51,AC42-0.5,0)</f>
        <v>0</v>
      </c>
      <c r="AD43" s="33">
        <f t="shared" ref="AD43:AF43" si="30">IF(AD42&gt;0.51,AD42-0.5,0)</f>
        <v>0</v>
      </c>
      <c r="AE43" s="36">
        <f t="shared" si="30"/>
        <v>0</v>
      </c>
      <c r="AF43" s="32">
        <f t="shared" si="30"/>
        <v>0</v>
      </c>
      <c r="AG43" s="33">
        <f t="shared" si="21"/>
        <v>0</v>
      </c>
      <c r="AH43" s="72">
        <f t="shared" si="21"/>
        <v>0</v>
      </c>
      <c r="AI43" s="89">
        <f t="shared" si="19"/>
        <v>0</v>
      </c>
      <c r="AJ43" s="6"/>
      <c r="AK43" s="214"/>
      <c r="AL43" s="215"/>
      <c r="AM43" s="77"/>
      <c r="AN43" s="210"/>
    </row>
    <row r="44" spans="1:40" s="180" customFormat="1" ht="25.5" customHeight="1" x14ac:dyDescent="0.25">
      <c r="A44" s="24">
        <v>4</v>
      </c>
      <c r="B44" s="174" t="s">
        <v>27</v>
      </c>
      <c r="C44" s="96" t="s">
        <v>0</v>
      </c>
      <c r="D44" s="32"/>
      <c r="E44" s="33"/>
      <c r="F44" s="33"/>
      <c r="G44" s="33"/>
      <c r="H44" s="33"/>
      <c r="I44" s="39"/>
      <c r="J44" s="36"/>
      <c r="K44" s="32"/>
      <c r="L44" s="33"/>
      <c r="M44" s="33"/>
      <c r="N44" s="33"/>
      <c r="O44" s="33"/>
      <c r="P44" s="39"/>
      <c r="Q44" s="36"/>
      <c r="R44" s="32"/>
      <c r="S44" s="33"/>
      <c r="T44" s="33"/>
      <c r="U44" s="33"/>
      <c r="V44" s="33"/>
      <c r="W44" s="39"/>
      <c r="X44" s="36"/>
      <c r="Y44" s="32"/>
      <c r="Z44" s="33"/>
      <c r="AA44" s="33"/>
      <c r="AB44" s="33"/>
      <c r="AC44" s="33"/>
      <c r="AD44" s="39"/>
      <c r="AE44" s="36"/>
      <c r="AF44" s="32"/>
      <c r="AG44" s="33"/>
      <c r="AH44" s="72"/>
      <c r="AI44" s="89">
        <f t="shared" si="19"/>
        <v>0</v>
      </c>
      <c r="AJ44" s="6"/>
      <c r="AK44" s="216"/>
      <c r="AL44" s="217"/>
      <c r="AM44" s="197" t="s">
        <v>114</v>
      </c>
      <c r="AN44" s="211"/>
    </row>
    <row r="45" spans="1:40" ht="25.5" customHeight="1" x14ac:dyDescent="0.25">
      <c r="A45" s="24">
        <v>5</v>
      </c>
      <c r="B45" s="173" t="s">
        <v>28</v>
      </c>
      <c r="C45" s="96"/>
      <c r="D45" s="32"/>
      <c r="E45" s="33"/>
      <c r="F45" s="33"/>
      <c r="G45" s="33"/>
      <c r="H45" s="33"/>
      <c r="I45" s="39"/>
      <c r="J45" s="189">
        <f>SUM(D41:J41)+SUM(D44:J44)</f>
        <v>0</v>
      </c>
      <c r="K45" s="32"/>
      <c r="L45" s="33"/>
      <c r="M45" s="33"/>
      <c r="N45" s="33"/>
      <c r="O45" s="33"/>
      <c r="P45" s="39"/>
      <c r="Q45" s="189">
        <f>SUM(K41:Q41)+SUM(K44:Q44)</f>
        <v>0</v>
      </c>
      <c r="R45" s="32"/>
      <c r="S45" s="33"/>
      <c r="T45" s="33"/>
      <c r="U45" s="33"/>
      <c r="V45" s="33"/>
      <c r="W45" s="39"/>
      <c r="X45" s="189">
        <f>SUM(R41:X41)+SUM(R44:X44)</f>
        <v>0</v>
      </c>
      <c r="Y45" s="32"/>
      <c r="Z45" s="33"/>
      <c r="AA45" s="33"/>
      <c r="AB45" s="33"/>
      <c r="AC45" s="33"/>
      <c r="AD45" s="39"/>
      <c r="AE45" s="189">
        <f>SUM(Y41:AE41)+SUM(Y44:AE44)</f>
        <v>0</v>
      </c>
      <c r="AF45" s="32"/>
      <c r="AG45" s="33"/>
      <c r="AH45" s="72"/>
      <c r="AI45" s="90">
        <f>J45+Q45+X45+AE45</f>
        <v>0</v>
      </c>
      <c r="AJ45" s="6"/>
      <c r="AK45" s="226" t="s">
        <v>115</v>
      </c>
      <c r="AL45" s="229" t="s">
        <v>116</v>
      </c>
      <c r="AM45" s="35">
        <f>(AM41*8.2)/100*C11</f>
        <v>188.6</v>
      </c>
      <c r="AN45" s="198" t="s">
        <v>117</v>
      </c>
    </row>
    <row r="46" spans="1:40" ht="25.5" customHeight="1" x14ac:dyDescent="0.25">
      <c r="A46" s="24">
        <v>6</v>
      </c>
      <c r="B46" s="175" t="s">
        <v>29</v>
      </c>
      <c r="C46" s="97"/>
      <c r="D46" s="32"/>
      <c r="E46" s="33"/>
      <c r="F46" s="33"/>
      <c r="G46" s="33"/>
      <c r="H46" s="33"/>
      <c r="I46" s="39"/>
      <c r="J46" s="189">
        <f>SUM(D41:J41)+SUM(D43:J44)</f>
        <v>0</v>
      </c>
      <c r="K46" s="32"/>
      <c r="L46" s="33"/>
      <c r="M46" s="33"/>
      <c r="N46" s="33"/>
      <c r="O46" s="33"/>
      <c r="P46" s="39"/>
      <c r="Q46" s="189">
        <f>SUM(K41:Q41)+SUM(K43:Q44)</f>
        <v>0</v>
      </c>
      <c r="R46" s="32"/>
      <c r="S46" s="33"/>
      <c r="T46" s="33"/>
      <c r="U46" s="33"/>
      <c r="V46" s="33"/>
      <c r="W46" s="39"/>
      <c r="X46" s="189">
        <f>SUM(R41:X41)+SUM(R43:X44)</f>
        <v>0</v>
      </c>
      <c r="Y46" s="32"/>
      <c r="Z46" s="33"/>
      <c r="AA46" s="33"/>
      <c r="AB46" s="33"/>
      <c r="AC46" s="33"/>
      <c r="AD46" s="39"/>
      <c r="AE46" s="189">
        <f>SUM(Y41:AE41)+SUM(Y43:AE44)</f>
        <v>0</v>
      </c>
      <c r="AF46" s="32"/>
      <c r="AG46" s="33"/>
      <c r="AH46" s="72"/>
      <c r="AI46" s="90">
        <f t="shared" ref="AI46:AI50" si="31">J46+Q46+X46+AE46</f>
        <v>0</v>
      </c>
      <c r="AJ46" s="6"/>
      <c r="AK46" s="227"/>
      <c r="AL46" s="230"/>
      <c r="AM46" s="71"/>
      <c r="AN46" s="178">
        <f>AK41-AM45</f>
        <v>-188.6</v>
      </c>
    </row>
    <row r="47" spans="1:40" ht="25.5" customHeight="1" x14ac:dyDescent="0.25">
      <c r="A47" s="24">
        <v>7</v>
      </c>
      <c r="B47" s="173" t="s">
        <v>30</v>
      </c>
      <c r="C47" s="98"/>
      <c r="D47" s="32"/>
      <c r="E47" s="33"/>
      <c r="F47" s="33"/>
      <c r="G47" s="33"/>
      <c r="H47" s="33"/>
      <c r="I47" s="39"/>
      <c r="J47" s="36"/>
      <c r="K47" s="32"/>
      <c r="L47" s="33"/>
      <c r="M47" s="33"/>
      <c r="N47" s="33"/>
      <c r="O47" s="33"/>
      <c r="P47" s="39"/>
      <c r="Q47" s="36"/>
      <c r="R47" s="32"/>
      <c r="S47" s="33"/>
      <c r="T47" s="33"/>
      <c r="U47" s="33"/>
      <c r="V47" s="33"/>
      <c r="W47" s="39"/>
      <c r="X47" s="36"/>
      <c r="Y47" s="32"/>
      <c r="Z47" s="33"/>
      <c r="AA47" s="33"/>
      <c r="AB47" s="33"/>
      <c r="AC47" s="33"/>
      <c r="AD47" s="39"/>
      <c r="AE47" s="36"/>
      <c r="AF47" s="32"/>
      <c r="AG47" s="33"/>
      <c r="AH47" s="72"/>
      <c r="AI47" s="159"/>
      <c r="AJ47" s="6"/>
      <c r="AK47" s="227"/>
      <c r="AL47" s="230"/>
      <c r="AM47" s="71"/>
      <c r="AN47" s="44"/>
    </row>
    <row r="48" spans="1:40" ht="25.5" customHeight="1" x14ac:dyDescent="0.25">
      <c r="A48" s="24">
        <v>8</v>
      </c>
      <c r="B48" s="112" t="s">
        <v>31</v>
      </c>
      <c r="C48" s="98" t="s">
        <v>2</v>
      </c>
      <c r="D48" s="42"/>
      <c r="E48" s="43"/>
      <c r="F48" s="43"/>
      <c r="G48" s="43"/>
      <c r="H48" s="43"/>
      <c r="I48" s="86"/>
      <c r="J48" s="190">
        <f>SUM(D48:I48)</f>
        <v>0</v>
      </c>
      <c r="K48" s="42"/>
      <c r="L48" s="43"/>
      <c r="M48" s="43"/>
      <c r="N48" s="43"/>
      <c r="O48" s="43"/>
      <c r="P48" s="86"/>
      <c r="Q48" s="190">
        <f>SUM(K48:P48)</f>
        <v>0</v>
      </c>
      <c r="R48" s="42"/>
      <c r="S48" s="43"/>
      <c r="T48" s="43"/>
      <c r="U48" s="43"/>
      <c r="V48" s="43"/>
      <c r="W48" s="86"/>
      <c r="X48" s="190">
        <f>SUM(R48:W48)</f>
        <v>0</v>
      </c>
      <c r="Y48" s="42"/>
      <c r="Z48" s="43"/>
      <c r="AA48" s="43"/>
      <c r="AB48" s="43"/>
      <c r="AC48" s="43"/>
      <c r="AD48" s="86"/>
      <c r="AE48" s="190">
        <f>SUM(Y48:AD48)</f>
        <v>0</v>
      </c>
      <c r="AF48" s="42"/>
      <c r="AG48" s="43"/>
      <c r="AH48" s="93"/>
      <c r="AI48" s="90">
        <f t="shared" si="31"/>
        <v>0</v>
      </c>
      <c r="AJ48" s="6"/>
      <c r="AK48" s="227"/>
      <c r="AL48" s="230"/>
      <c r="AM48" s="71"/>
      <c r="AN48" s="70"/>
    </row>
    <row r="49" spans="1:40" ht="25.5" customHeight="1" x14ac:dyDescent="0.25">
      <c r="A49" s="24">
        <v>9</v>
      </c>
      <c r="B49" s="112" t="s">
        <v>32</v>
      </c>
      <c r="C49" s="98" t="s">
        <v>2</v>
      </c>
      <c r="D49" s="42"/>
      <c r="E49" s="43"/>
      <c r="F49" s="43"/>
      <c r="G49" s="43"/>
      <c r="H49" s="43"/>
      <c r="I49" s="86"/>
      <c r="J49" s="190">
        <f>SUM(D49:I49)</f>
        <v>0</v>
      </c>
      <c r="K49" s="42"/>
      <c r="L49" s="43"/>
      <c r="M49" s="43"/>
      <c r="N49" s="43"/>
      <c r="O49" s="43"/>
      <c r="P49" s="86"/>
      <c r="Q49" s="190">
        <f>SUM(K49:P49)</f>
        <v>0</v>
      </c>
      <c r="R49" s="42"/>
      <c r="S49" s="43"/>
      <c r="T49" s="43"/>
      <c r="U49" s="43"/>
      <c r="V49" s="43"/>
      <c r="W49" s="86"/>
      <c r="X49" s="190">
        <f>SUM(R49:W49)</f>
        <v>0</v>
      </c>
      <c r="Y49" s="42"/>
      <c r="Z49" s="43"/>
      <c r="AA49" s="43"/>
      <c r="AB49" s="43"/>
      <c r="AC49" s="43"/>
      <c r="AD49" s="86"/>
      <c r="AE49" s="190">
        <f>SUM(Y49:AD49)</f>
        <v>0</v>
      </c>
      <c r="AF49" s="42"/>
      <c r="AG49" s="43"/>
      <c r="AH49" s="93"/>
      <c r="AI49" s="90">
        <f t="shared" si="31"/>
        <v>0</v>
      </c>
      <c r="AJ49" s="6"/>
      <c r="AK49" s="228"/>
      <c r="AL49" s="231"/>
      <c r="AM49" s="71"/>
      <c r="AN49" s="199" t="s">
        <v>118</v>
      </c>
    </row>
    <row r="50" spans="1:40" ht="25.5" customHeight="1" thickBot="1" x14ac:dyDescent="0.3">
      <c r="A50" s="24">
        <v>10</v>
      </c>
      <c r="B50" s="176" t="s">
        <v>33</v>
      </c>
      <c r="C50" s="99" t="s">
        <v>2</v>
      </c>
      <c r="D50" s="46"/>
      <c r="E50" s="47"/>
      <c r="F50" s="47"/>
      <c r="G50" s="47"/>
      <c r="H50" s="47"/>
      <c r="I50" s="47"/>
      <c r="J50" s="191">
        <f>SUM(D50:I50)</f>
        <v>0</v>
      </c>
      <c r="K50" s="46"/>
      <c r="L50" s="47"/>
      <c r="M50" s="47"/>
      <c r="N50" s="47"/>
      <c r="O50" s="47"/>
      <c r="P50" s="47"/>
      <c r="Q50" s="191">
        <f>SUM(K50:P50)</f>
        <v>0</v>
      </c>
      <c r="R50" s="46"/>
      <c r="S50" s="47"/>
      <c r="T50" s="47"/>
      <c r="U50" s="47"/>
      <c r="V50" s="47"/>
      <c r="W50" s="47"/>
      <c r="X50" s="191">
        <f>SUM(R50:W50)</f>
        <v>0</v>
      </c>
      <c r="Y50" s="46"/>
      <c r="Z50" s="47"/>
      <c r="AA50" s="47"/>
      <c r="AB50" s="47"/>
      <c r="AC50" s="47"/>
      <c r="AD50" s="47"/>
      <c r="AE50" s="191">
        <f>SUM(Y50:AD50)</f>
        <v>0</v>
      </c>
      <c r="AF50" s="46"/>
      <c r="AG50" s="47"/>
      <c r="AH50" s="94"/>
      <c r="AI50" s="90">
        <f t="shared" si="31"/>
        <v>0</v>
      </c>
      <c r="AJ50" s="6"/>
      <c r="AK50" s="48">
        <f>AK28+AK41+AK15</f>
        <v>0</v>
      </c>
      <c r="AL50" s="49">
        <f>AM19+AM32+AM45</f>
        <v>524.79999999999995</v>
      </c>
      <c r="AM50" s="50"/>
      <c r="AN50" s="51">
        <f>AK50-AL50+$AN$15</f>
        <v>-524.79999999999995</v>
      </c>
    </row>
    <row r="51" spans="1:40" ht="13.5" thickBot="1" x14ac:dyDescent="0.3">
      <c r="B51" s="121"/>
      <c r="C51" s="52"/>
      <c r="AH51" s="118"/>
      <c r="AI51" s="66"/>
      <c r="AJ51" s="67"/>
      <c r="AK51" s="119"/>
      <c r="AL51" s="119"/>
    </row>
    <row r="52" spans="1:40" ht="13.5" customHeight="1" thickBot="1" x14ac:dyDescent="0.3">
      <c r="A52" s="24"/>
      <c r="B52" s="232" t="s">
        <v>36</v>
      </c>
      <c r="C52" s="234" t="s">
        <v>45</v>
      </c>
      <c r="D52" s="25" t="s">
        <v>59</v>
      </c>
      <c r="E52" s="26"/>
      <c r="F52" s="26"/>
      <c r="G52" s="26"/>
      <c r="H52" s="25" t="s">
        <v>60</v>
      </c>
      <c r="I52" s="26"/>
      <c r="J52" s="26"/>
      <c r="K52" s="26"/>
      <c r="L52" s="26"/>
      <c r="M52" s="26"/>
      <c r="N52" s="26"/>
      <c r="O52" s="25" t="s">
        <v>61</v>
      </c>
      <c r="P52" s="26"/>
      <c r="Q52" s="26"/>
      <c r="R52" s="26"/>
      <c r="S52" s="26"/>
      <c r="T52" s="26"/>
      <c r="U52" s="26"/>
      <c r="V52" s="25" t="s">
        <v>62</v>
      </c>
      <c r="W52" s="26"/>
      <c r="X52" s="26"/>
      <c r="Y52" s="26"/>
      <c r="Z52" s="26"/>
      <c r="AA52" s="26"/>
      <c r="AB52" s="26"/>
      <c r="AC52" s="25" t="s">
        <v>63</v>
      </c>
      <c r="AD52" s="26"/>
      <c r="AE52" s="26"/>
      <c r="AF52" s="26"/>
      <c r="AG52" s="26"/>
      <c r="AH52" s="133"/>
      <c r="AI52" s="87" t="s">
        <v>99</v>
      </c>
      <c r="AJ52" s="6"/>
      <c r="AK52" s="218" t="s">
        <v>119</v>
      </c>
      <c r="AL52" s="219"/>
      <c r="AM52" s="222" t="s">
        <v>101</v>
      </c>
      <c r="AN52" s="209"/>
    </row>
    <row r="53" spans="1:40" ht="13.5" thickBot="1" x14ac:dyDescent="0.3">
      <c r="A53" s="24"/>
      <c r="B53" s="233"/>
      <c r="C53" s="235"/>
      <c r="D53" s="28">
        <v>1</v>
      </c>
      <c r="E53" s="29">
        <v>2</v>
      </c>
      <c r="F53" s="29">
        <v>3</v>
      </c>
      <c r="G53" s="55">
        <v>4</v>
      </c>
      <c r="H53" s="28">
        <v>5</v>
      </c>
      <c r="I53" s="75">
        <v>6</v>
      </c>
      <c r="J53" s="29">
        <v>7</v>
      </c>
      <c r="K53" s="29">
        <v>8</v>
      </c>
      <c r="L53" s="29">
        <v>9</v>
      </c>
      <c r="M53" s="29">
        <v>10</v>
      </c>
      <c r="N53" s="55">
        <v>11</v>
      </c>
      <c r="O53" s="28">
        <v>12</v>
      </c>
      <c r="P53" s="29">
        <v>13</v>
      </c>
      <c r="Q53" s="29">
        <v>14</v>
      </c>
      <c r="R53" s="29">
        <v>15</v>
      </c>
      <c r="S53" s="29">
        <v>16</v>
      </c>
      <c r="T53" s="29">
        <v>17</v>
      </c>
      <c r="U53" s="55">
        <v>18</v>
      </c>
      <c r="V53" s="28">
        <v>19</v>
      </c>
      <c r="W53" s="29">
        <v>20</v>
      </c>
      <c r="X53" s="29">
        <v>21</v>
      </c>
      <c r="Y53" s="29">
        <v>22</v>
      </c>
      <c r="Z53" s="29">
        <v>23</v>
      </c>
      <c r="AA53" s="29">
        <v>24</v>
      </c>
      <c r="AB53" s="55">
        <v>25</v>
      </c>
      <c r="AC53" s="28">
        <v>26</v>
      </c>
      <c r="AD53" s="29">
        <v>27</v>
      </c>
      <c r="AE53" s="29">
        <v>28</v>
      </c>
      <c r="AF53" s="29">
        <v>29</v>
      </c>
      <c r="AG53" s="55">
        <v>30</v>
      </c>
      <c r="AH53" s="134"/>
      <c r="AI53" s="30"/>
      <c r="AJ53" s="6"/>
      <c r="AK53" s="220"/>
      <c r="AL53" s="221"/>
      <c r="AM53" s="223"/>
      <c r="AN53" s="210"/>
    </row>
    <row r="54" spans="1:40" s="180" customFormat="1" ht="25.5" customHeight="1" x14ac:dyDescent="0.25">
      <c r="A54" s="24">
        <v>1</v>
      </c>
      <c r="B54" s="172" t="s">
        <v>24</v>
      </c>
      <c r="C54" s="31" t="s">
        <v>0</v>
      </c>
      <c r="D54" s="32"/>
      <c r="E54" s="33"/>
      <c r="F54" s="34"/>
      <c r="G54" s="149"/>
      <c r="H54" s="32"/>
      <c r="I54" s="33"/>
      <c r="J54" s="33"/>
      <c r="K54" s="33"/>
      <c r="L54" s="33"/>
      <c r="M54" s="34"/>
      <c r="N54" s="149"/>
      <c r="O54" s="32"/>
      <c r="P54" s="33"/>
      <c r="Q54" s="33"/>
      <c r="R54" s="33"/>
      <c r="S54" s="33"/>
      <c r="T54" s="34"/>
      <c r="U54" s="149"/>
      <c r="V54" s="32"/>
      <c r="W54" s="33"/>
      <c r="X54" s="33"/>
      <c r="Y54" s="33"/>
      <c r="Z54" s="33"/>
      <c r="AA54" s="34"/>
      <c r="AB54" s="149"/>
      <c r="AC54" s="32"/>
      <c r="AD54" s="33"/>
      <c r="AE54" s="33"/>
      <c r="AF54" s="33"/>
      <c r="AG54" s="72"/>
      <c r="AH54" s="135"/>
      <c r="AI54" s="81">
        <f>SUM(D54:AH54)</f>
        <v>0</v>
      </c>
      <c r="AJ54" s="6"/>
      <c r="AK54" s="212">
        <f>AI54+AI56+AI61+AI62+AI63+AI57</f>
        <v>0</v>
      </c>
      <c r="AL54" s="213"/>
      <c r="AM54" s="80">
        <v>22</v>
      </c>
      <c r="AN54" s="210"/>
    </row>
    <row r="55" spans="1:40" s="180" customFormat="1" ht="25.5" customHeight="1" x14ac:dyDescent="0.25">
      <c r="A55" s="24">
        <v>2</v>
      </c>
      <c r="B55" s="173" t="s">
        <v>25</v>
      </c>
      <c r="C55" s="31" t="s">
        <v>1</v>
      </c>
      <c r="D55" s="32"/>
      <c r="E55" s="33"/>
      <c r="F55" s="33"/>
      <c r="G55" s="36"/>
      <c r="H55" s="32"/>
      <c r="I55" s="33"/>
      <c r="J55" s="33"/>
      <c r="K55" s="33"/>
      <c r="L55" s="33"/>
      <c r="M55" s="33"/>
      <c r="N55" s="36"/>
      <c r="O55" s="32"/>
      <c r="P55" s="33"/>
      <c r="Q55" s="33"/>
      <c r="R55" s="33"/>
      <c r="S55" s="33"/>
      <c r="T55" s="33"/>
      <c r="U55" s="36"/>
      <c r="V55" s="32"/>
      <c r="W55" s="33"/>
      <c r="X55" s="33"/>
      <c r="Y55" s="33"/>
      <c r="Z55" s="33"/>
      <c r="AA55" s="33"/>
      <c r="AB55" s="36"/>
      <c r="AC55" s="32"/>
      <c r="AD55" s="33"/>
      <c r="AE55" s="33"/>
      <c r="AF55" s="33"/>
      <c r="AG55" s="72"/>
      <c r="AH55" s="135"/>
      <c r="AI55" s="82">
        <f>SUM(D55:AH55)</f>
        <v>0</v>
      </c>
      <c r="AJ55" s="6"/>
      <c r="AK55" s="214"/>
      <c r="AL55" s="215"/>
      <c r="AM55" s="77"/>
      <c r="AN55" s="210"/>
    </row>
    <row r="56" spans="1:40" s="180" customFormat="1" ht="38.25" x14ac:dyDescent="0.25">
      <c r="A56" s="24">
        <v>3</v>
      </c>
      <c r="B56" s="173" t="s">
        <v>26</v>
      </c>
      <c r="C56" s="38">
        <v>9.4</v>
      </c>
      <c r="D56" s="188">
        <f>IF(D55&gt;0.51,D55-0.5,0)</f>
        <v>0</v>
      </c>
      <c r="E56" s="33">
        <f t="shared" ref="E56:AG56" si="32">IF(E55&gt;0.51,E55-0.5,0)</f>
        <v>0</v>
      </c>
      <c r="F56" s="33">
        <f t="shared" ref="F56:H56" si="33">IF(F55&gt;0.51,F55-0.5,0)</f>
        <v>0</v>
      </c>
      <c r="G56" s="36">
        <f t="shared" si="33"/>
        <v>0</v>
      </c>
      <c r="H56" s="32">
        <f t="shared" si="33"/>
        <v>0</v>
      </c>
      <c r="I56" s="33">
        <f t="shared" si="32"/>
        <v>0</v>
      </c>
      <c r="J56" s="33">
        <f t="shared" si="32"/>
        <v>0</v>
      </c>
      <c r="K56" s="33">
        <f t="shared" si="32"/>
        <v>0</v>
      </c>
      <c r="L56" s="33">
        <f t="shared" si="32"/>
        <v>0</v>
      </c>
      <c r="M56" s="33">
        <f t="shared" ref="M56:O56" si="34">IF(M55&gt;0.51,M55-0.5,0)</f>
        <v>0</v>
      </c>
      <c r="N56" s="36">
        <f t="shared" si="34"/>
        <v>0</v>
      </c>
      <c r="O56" s="32">
        <f t="shared" si="34"/>
        <v>0</v>
      </c>
      <c r="P56" s="33">
        <f t="shared" si="32"/>
        <v>0</v>
      </c>
      <c r="Q56" s="33">
        <f t="shared" si="32"/>
        <v>0</v>
      </c>
      <c r="R56" s="33">
        <f t="shared" si="32"/>
        <v>0</v>
      </c>
      <c r="S56" s="33">
        <f t="shared" si="32"/>
        <v>0</v>
      </c>
      <c r="T56" s="33">
        <f t="shared" ref="T56:V56" si="35">IF(T55&gt;0.51,T55-0.5,0)</f>
        <v>0</v>
      </c>
      <c r="U56" s="36">
        <f t="shared" si="35"/>
        <v>0</v>
      </c>
      <c r="V56" s="32">
        <f t="shared" si="35"/>
        <v>0</v>
      </c>
      <c r="W56" s="33">
        <f t="shared" si="32"/>
        <v>0</v>
      </c>
      <c r="X56" s="33">
        <f t="shared" si="32"/>
        <v>0</v>
      </c>
      <c r="Y56" s="33">
        <f t="shared" si="32"/>
        <v>0</v>
      </c>
      <c r="Z56" s="33">
        <f t="shared" si="32"/>
        <v>0</v>
      </c>
      <c r="AA56" s="33">
        <f t="shared" ref="AA56:AC56" si="36">IF(AA55&gt;0.51,AA55-0.5,0)</f>
        <v>0</v>
      </c>
      <c r="AB56" s="36">
        <f t="shared" si="36"/>
        <v>0</v>
      </c>
      <c r="AC56" s="32">
        <f t="shared" si="36"/>
        <v>0</v>
      </c>
      <c r="AD56" s="33">
        <f t="shared" si="32"/>
        <v>0</v>
      </c>
      <c r="AE56" s="33">
        <f t="shared" si="32"/>
        <v>0</v>
      </c>
      <c r="AF56" s="33">
        <f t="shared" si="32"/>
        <v>0</v>
      </c>
      <c r="AG56" s="72">
        <f t="shared" si="32"/>
        <v>0</v>
      </c>
      <c r="AH56" s="135"/>
      <c r="AI56" s="82">
        <f>SUM(D56:AH56)</f>
        <v>0</v>
      </c>
      <c r="AJ56" s="6"/>
      <c r="AK56" s="214"/>
      <c r="AL56" s="215"/>
      <c r="AM56" s="77"/>
      <c r="AN56" s="210"/>
    </row>
    <row r="57" spans="1:40" s="180" customFormat="1" ht="25.5" customHeight="1" x14ac:dyDescent="0.25">
      <c r="A57" s="24">
        <v>4</v>
      </c>
      <c r="B57" s="174" t="s">
        <v>27</v>
      </c>
      <c r="C57" s="38" t="s">
        <v>0</v>
      </c>
      <c r="D57" s="32"/>
      <c r="E57" s="33"/>
      <c r="F57" s="39"/>
      <c r="G57" s="36"/>
      <c r="H57" s="32"/>
      <c r="I57" s="33"/>
      <c r="J57" s="33"/>
      <c r="K57" s="33"/>
      <c r="L57" s="33"/>
      <c r="M57" s="39"/>
      <c r="N57" s="36"/>
      <c r="O57" s="32"/>
      <c r="P57" s="33"/>
      <c r="Q57" s="33"/>
      <c r="R57" s="33"/>
      <c r="S57" s="33"/>
      <c r="T57" s="39"/>
      <c r="U57" s="36"/>
      <c r="V57" s="32"/>
      <c r="W57" s="33"/>
      <c r="X57" s="33"/>
      <c r="Y57" s="33"/>
      <c r="Z57" s="33"/>
      <c r="AA57" s="39"/>
      <c r="AB57" s="36"/>
      <c r="AC57" s="32"/>
      <c r="AD57" s="33"/>
      <c r="AE57" s="33"/>
      <c r="AF57" s="33"/>
      <c r="AG57" s="72"/>
      <c r="AH57" s="135"/>
      <c r="AI57" s="82">
        <f>SUM(D57:AH57)</f>
        <v>0</v>
      </c>
      <c r="AJ57" s="6"/>
      <c r="AK57" s="216"/>
      <c r="AL57" s="217"/>
      <c r="AM57" s="197" t="s">
        <v>120</v>
      </c>
      <c r="AN57" s="211"/>
    </row>
    <row r="58" spans="1:40" ht="25.5" customHeight="1" x14ac:dyDescent="0.25">
      <c r="A58" s="24">
        <v>5</v>
      </c>
      <c r="B58" s="173" t="s">
        <v>28</v>
      </c>
      <c r="C58" s="38"/>
      <c r="D58" s="32"/>
      <c r="E58" s="33"/>
      <c r="F58" s="39"/>
      <c r="G58" s="189">
        <f>SUM(D54:G54)+SUM(D57:G57)+SUM(AF41:AH41)+SUM(AF44:AH44)</f>
        <v>0</v>
      </c>
      <c r="H58" s="32"/>
      <c r="I58" s="33"/>
      <c r="J58" s="33"/>
      <c r="K58" s="33"/>
      <c r="L58" s="33"/>
      <c r="M58" s="39"/>
      <c r="N58" s="189">
        <f>SUM(H54:N54)+SUM(H57:N57)</f>
        <v>0</v>
      </c>
      <c r="O58" s="32"/>
      <c r="P58" s="33"/>
      <c r="Q58" s="33"/>
      <c r="R58" s="33"/>
      <c r="S58" s="33"/>
      <c r="T58" s="39"/>
      <c r="U58" s="189">
        <f>SUM(O54:U54)+SUM(O57:U57)</f>
        <v>0</v>
      </c>
      <c r="V58" s="32"/>
      <c r="W58" s="33"/>
      <c r="X58" s="33"/>
      <c r="Y58" s="33"/>
      <c r="Z58" s="33"/>
      <c r="AA58" s="39"/>
      <c r="AB58" s="189">
        <f>SUM(V54:AB54)+SUM(V57:AB57)</f>
        <v>0</v>
      </c>
      <c r="AC58" s="32"/>
      <c r="AD58" s="33"/>
      <c r="AE58" s="33"/>
      <c r="AF58" s="33"/>
      <c r="AG58" s="72"/>
      <c r="AH58" s="135"/>
      <c r="AI58" s="37">
        <f>G58+N58+U58+AB58</f>
        <v>0</v>
      </c>
      <c r="AJ58" s="6"/>
      <c r="AK58" s="226" t="s">
        <v>121</v>
      </c>
      <c r="AL58" s="229" t="s">
        <v>122</v>
      </c>
      <c r="AM58" s="35">
        <f>(AM54*8.2)/100*C11</f>
        <v>180.39999999999998</v>
      </c>
      <c r="AN58" s="198" t="s">
        <v>123</v>
      </c>
    </row>
    <row r="59" spans="1:40" ht="25.5" customHeight="1" x14ac:dyDescent="0.25">
      <c r="A59" s="24">
        <v>6</v>
      </c>
      <c r="B59" s="175" t="s">
        <v>29</v>
      </c>
      <c r="C59" s="40"/>
      <c r="D59" s="32"/>
      <c r="E59" s="33"/>
      <c r="F59" s="39"/>
      <c r="G59" s="189">
        <f>SUM(D54:G54)+SUM(D56:G57)+SUM(AF41:AH41)+SUM(AF43:AH44)</f>
        <v>0</v>
      </c>
      <c r="H59" s="32"/>
      <c r="I59" s="33"/>
      <c r="J59" s="33"/>
      <c r="K59" s="33"/>
      <c r="L59" s="33"/>
      <c r="M59" s="39"/>
      <c r="N59" s="189">
        <f>SUM(H54:N54)+SUM(H56:N57)</f>
        <v>0</v>
      </c>
      <c r="O59" s="32"/>
      <c r="P59" s="33"/>
      <c r="Q59" s="33"/>
      <c r="R59" s="33"/>
      <c r="S59" s="33"/>
      <c r="T59" s="39"/>
      <c r="U59" s="189">
        <f>SUM(O54:U54)+SUM(O56:U57)</f>
        <v>0</v>
      </c>
      <c r="V59" s="32"/>
      <c r="W59" s="33"/>
      <c r="X59" s="33"/>
      <c r="Y59" s="33"/>
      <c r="Z59" s="33"/>
      <c r="AA59" s="39"/>
      <c r="AB59" s="189">
        <f>SUM(V54:AB54)+SUM(V56:AB57)</f>
        <v>0</v>
      </c>
      <c r="AC59" s="32"/>
      <c r="AD59" s="33"/>
      <c r="AE59" s="33"/>
      <c r="AF59" s="33"/>
      <c r="AG59" s="72"/>
      <c r="AH59" s="135"/>
      <c r="AI59" s="37">
        <f t="shared" ref="AI59:AI63" si="37">G59+N59+U59+AB59</f>
        <v>0</v>
      </c>
      <c r="AJ59" s="6"/>
      <c r="AK59" s="227"/>
      <c r="AL59" s="230"/>
      <c r="AM59" s="71"/>
      <c r="AN59" s="178">
        <f>AK54-AM58</f>
        <v>-180.39999999999998</v>
      </c>
    </row>
    <row r="60" spans="1:40" ht="25.5" customHeight="1" x14ac:dyDescent="0.25">
      <c r="A60" s="24">
        <v>7</v>
      </c>
      <c r="B60" s="173" t="s">
        <v>30</v>
      </c>
      <c r="C60" s="41"/>
      <c r="D60" s="100"/>
      <c r="E60" s="73"/>
      <c r="F60" s="33"/>
      <c r="G60" s="72"/>
      <c r="H60" s="32"/>
      <c r="I60" s="33"/>
      <c r="J60" s="33"/>
      <c r="K60" s="33"/>
      <c r="L60" s="33"/>
      <c r="M60" s="33"/>
      <c r="N60" s="72"/>
      <c r="O60" s="32"/>
      <c r="P60" s="33"/>
      <c r="Q60" s="33"/>
      <c r="R60" s="33"/>
      <c r="S60" s="33"/>
      <c r="T60" s="33"/>
      <c r="U60" s="72"/>
      <c r="V60" s="32"/>
      <c r="W60" s="33"/>
      <c r="X60" s="33"/>
      <c r="Y60" s="33"/>
      <c r="Z60" s="33"/>
      <c r="AA60" s="33"/>
      <c r="AB60" s="72"/>
      <c r="AC60" s="32"/>
      <c r="AD60" s="33"/>
      <c r="AE60" s="33"/>
      <c r="AF60" s="73"/>
      <c r="AG60" s="92"/>
      <c r="AH60" s="135"/>
      <c r="AI60" s="160"/>
      <c r="AJ60" s="6"/>
      <c r="AK60" s="227"/>
      <c r="AL60" s="230"/>
      <c r="AM60" s="71"/>
      <c r="AN60" s="44"/>
    </row>
    <row r="61" spans="1:40" ht="25.5" customHeight="1" x14ac:dyDescent="0.25">
      <c r="A61" s="24">
        <v>8</v>
      </c>
      <c r="B61" s="112" t="s">
        <v>31</v>
      </c>
      <c r="C61" s="41" t="s">
        <v>2</v>
      </c>
      <c r="D61" s="42"/>
      <c r="E61" s="43"/>
      <c r="F61" s="86"/>
      <c r="G61" s="190">
        <f>SUM(D61:F61)+SUM(AF48:AH48)</f>
        <v>0</v>
      </c>
      <c r="H61" s="42"/>
      <c r="I61" s="43"/>
      <c r="J61" s="43"/>
      <c r="K61" s="43"/>
      <c r="L61" s="43"/>
      <c r="M61" s="86"/>
      <c r="N61" s="190">
        <f>SUM(H61:M61)</f>
        <v>0</v>
      </c>
      <c r="O61" s="42"/>
      <c r="P61" s="43"/>
      <c r="Q61" s="43"/>
      <c r="R61" s="43"/>
      <c r="S61" s="43"/>
      <c r="T61" s="86"/>
      <c r="U61" s="190">
        <f>SUM(O61:T61)</f>
        <v>0</v>
      </c>
      <c r="V61" s="42"/>
      <c r="W61" s="43"/>
      <c r="X61" s="43"/>
      <c r="Y61" s="43"/>
      <c r="Z61" s="43"/>
      <c r="AA61" s="86"/>
      <c r="AB61" s="190">
        <f>SUM(V61:AA61)</f>
        <v>0</v>
      </c>
      <c r="AC61" s="42"/>
      <c r="AD61" s="43"/>
      <c r="AE61" s="43"/>
      <c r="AF61" s="43"/>
      <c r="AG61" s="93"/>
      <c r="AH61" s="136"/>
      <c r="AI61" s="37">
        <f t="shared" si="37"/>
        <v>0</v>
      </c>
      <c r="AJ61" s="6"/>
      <c r="AK61" s="227"/>
      <c r="AL61" s="230"/>
      <c r="AM61" s="71"/>
      <c r="AN61" s="70"/>
    </row>
    <row r="62" spans="1:40" ht="25.5" customHeight="1" x14ac:dyDescent="0.25">
      <c r="A62" s="24">
        <v>9</v>
      </c>
      <c r="B62" s="112" t="s">
        <v>32</v>
      </c>
      <c r="C62" s="41" t="s">
        <v>2</v>
      </c>
      <c r="D62" s="42"/>
      <c r="E62" s="43"/>
      <c r="F62" s="86"/>
      <c r="G62" s="190">
        <f>SUM(D62:F62)+SUM(AF49:AH49)</f>
        <v>0</v>
      </c>
      <c r="H62" s="42"/>
      <c r="I62" s="43"/>
      <c r="J62" s="43"/>
      <c r="K62" s="43"/>
      <c r="L62" s="43"/>
      <c r="M62" s="86"/>
      <c r="N62" s="190">
        <f>SUM(H62:M62)</f>
        <v>0</v>
      </c>
      <c r="O62" s="42"/>
      <c r="P62" s="43"/>
      <c r="Q62" s="43"/>
      <c r="R62" s="43"/>
      <c r="S62" s="43"/>
      <c r="T62" s="86"/>
      <c r="U62" s="190">
        <f>SUM(O62:T62)</f>
        <v>0</v>
      </c>
      <c r="V62" s="42"/>
      <c r="W62" s="43"/>
      <c r="X62" s="43"/>
      <c r="Y62" s="43"/>
      <c r="Z62" s="43"/>
      <c r="AA62" s="86"/>
      <c r="AB62" s="190">
        <f>SUM(V62:AA62)</f>
        <v>0</v>
      </c>
      <c r="AC62" s="42"/>
      <c r="AD62" s="43"/>
      <c r="AE62" s="43"/>
      <c r="AF62" s="43"/>
      <c r="AG62" s="93"/>
      <c r="AH62" s="136"/>
      <c r="AI62" s="37">
        <f>G62+N62+U62+AB62</f>
        <v>0</v>
      </c>
      <c r="AJ62" s="6"/>
      <c r="AK62" s="228"/>
      <c r="AL62" s="231"/>
      <c r="AM62" s="71"/>
      <c r="AN62" s="200" t="s">
        <v>124</v>
      </c>
    </row>
    <row r="63" spans="1:40" ht="25.5" customHeight="1" thickBot="1" x14ac:dyDescent="0.3">
      <c r="A63" s="24">
        <v>10</v>
      </c>
      <c r="B63" s="176" t="s">
        <v>33</v>
      </c>
      <c r="C63" s="45" t="s">
        <v>2</v>
      </c>
      <c r="D63" s="46"/>
      <c r="E63" s="47"/>
      <c r="F63" s="47"/>
      <c r="G63" s="190">
        <f>SUM(D63:F63)+SUM(AF50:AH50)</f>
        <v>0</v>
      </c>
      <c r="H63" s="46"/>
      <c r="I63" s="155"/>
      <c r="J63" s="47"/>
      <c r="K63" s="47"/>
      <c r="L63" s="47"/>
      <c r="M63" s="47"/>
      <c r="N63" s="191">
        <f>SUM(H63:M63)</f>
        <v>0</v>
      </c>
      <c r="O63" s="46"/>
      <c r="P63" s="47"/>
      <c r="Q63" s="47"/>
      <c r="R63" s="47"/>
      <c r="S63" s="47"/>
      <c r="T63" s="47"/>
      <c r="U63" s="191">
        <f>SUM(O63:T63)</f>
        <v>0</v>
      </c>
      <c r="V63" s="46"/>
      <c r="W63" s="47"/>
      <c r="X63" s="47"/>
      <c r="Y63" s="47"/>
      <c r="Z63" s="47"/>
      <c r="AA63" s="47"/>
      <c r="AB63" s="191">
        <f>SUM(V63:AA63)</f>
        <v>0</v>
      </c>
      <c r="AC63" s="46"/>
      <c r="AD63" s="47"/>
      <c r="AE63" s="47"/>
      <c r="AF63" s="47"/>
      <c r="AG63" s="94"/>
      <c r="AH63" s="137"/>
      <c r="AI63" s="37">
        <f t="shared" si="37"/>
        <v>0</v>
      </c>
      <c r="AJ63" s="6"/>
      <c r="AK63" s="48">
        <f>AK41+AK54+AK28+AK15</f>
        <v>0</v>
      </c>
      <c r="AL63" s="49">
        <f>AM19+AM32+AM45+AM58</f>
        <v>705.19999999999993</v>
      </c>
      <c r="AM63" s="50"/>
      <c r="AN63" s="51">
        <f>AK63-AL63+$AN$15</f>
        <v>-705.19999999999993</v>
      </c>
    </row>
    <row r="64" spans="1:40" ht="13.5" thickBot="1" x14ac:dyDescent="0.3">
      <c r="B64" s="122"/>
      <c r="C64" s="52"/>
      <c r="AI64" s="53"/>
      <c r="AK64" s="117"/>
      <c r="AL64" s="117"/>
    </row>
    <row r="65" spans="1:40" ht="13.5" customHeight="1" thickBot="1" x14ac:dyDescent="0.3">
      <c r="A65" s="24"/>
      <c r="B65" s="232" t="s">
        <v>37</v>
      </c>
      <c r="C65" s="234" t="s">
        <v>45</v>
      </c>
      <c r="D65" s="25" t="s">
        <v>63</v>
      </c>
      <c r="E65" s="26"/>
      <c r="F65" s="25" t="s">
        <v>64</v>
      </c>
      <c r="G65" s="26"/>
      <c r="H65" s="26"/>
      <c r="I65" s="26"/>
      <c r="J65" s="26"/>
      <c r="K65" s="26"/>
      <c r="L65" s="26"/>
      <c r="M65" s="25" t="s">
        <v>65</v>
      </c>
      <c r="N65" s="26"/>
      <c r="O65" s="26"/>
      <c r="P65" s="26"/>
      <c r="Q65" s="26"/>
      <c r="R65" s="26"/>
      <c r="S65" s="54"/>
      <c r="T65" s="25" t="s">
        <v>66</v>
      </c>
      <c r="U65" s="26"/>
      <c r="V65" s="26"/>
      <c r="W65" s="26"/>
      <c r="X65" s="26"/>
      <c r="Y65" s="26"/>
      <c r="Z65" s="54"/>
      <c r="AA65" s="25" t="s">
        <v>67</v>
      </c>
      <c r="AB65" s="26"/>
      <c r="AC65" s="26"/>
      <c r="AD65" s="26"/>
      <c r="AE65" s="26"/>
      <c r="AF65" s="26"/>
      <c r="AG65" s="54"/>
      <c r="AH65" s="111" t="s">
        <v>68</v>
      </c>
      <c r="AI65" s="87" t="s">
        <v>99</v>
      </c>
      <c r="AJ65" s="6"/>
      <c r="AK65" s="218" t="s">
        <v>125</v>
      </c>
      <c r="AL65" s="219"/>
      <c r="AM65" s="222" t="s">
        <v>101</v>
      </c>
      <c r="AN65" s="209"/>
    </row>
    <row r="66" spans="1:40" ht="13.5" thickBot="1" x14ac:dyDescent="0.3">
      <c r="A66" s="24"/>
      <c r="B66" s="233"/>
      <c r="C66" s="235"/>
      <c r="D66" s="28">
        <v>1</v>
      </c>
      <c r="E66" s="55">
        <v>2</v>
      </c>
      <c r="F66" s="28">
        <v>3</v>
      </c>
      <c r="G66" s="29">
        <v>4</v>
      </c>
      <c r="H66" s="29">
        <v>5</v>
      </c>
      <c r="I66" s="29">
        <v>6</v>
      </c>
      <c r="J66" s="29">
        <v>7</v>
      </c>
      <c r="K66" s="29">
        <v>8</v>
      </c>
      <c r="L66" s="55">
        <v>9</v>
      </c>
      <c r="M66" s="28">
        <v>10</v>
      </c>
      <c r="N66" s="29">
        <v>11</v>
      </c>
      <c r="O66" s="29">
        <v>12</v>
      </c>
      <c r="P66" s="29">
        <v>13</v>
      </c>
      <c r="Q66" s="29">
        <v>14</v>
      </c>
      <c r="R66" s="29">
        <v>15</v>
      </c>
      <c r="S66" s="55">
        <v>16</v>
      </c>
      <c r="T66" s="28">
        <v>17</v>
      </c>
      <c r="U66" s="29">
        <v>18</v>
      </c>
      <c r="V66" s="29">
        <v>19</v>
      </c>
      <c r="W66" s="29">
        <v>20</v>
      </c>
      <c r="X66" s="29">
        <v>21</v>
      </c>
      <c r="Y66" s="29">
        <v>22</v>
      </c>
      <c r="Z66" s="55">
        <v>23</v>
      </c>
      <c r="AA66" s="28">
        <v>24</v>
      </c>
      <c r="AB66" s="29">
        <v>25</v>
      </c>
      <c r="AC66" s="29">
        <v>26</v>
      </c>
      <c r="AD66" s="29">
        <v>27</v>
      </c>
      <c r="AE66" s="29">
        <v>28</v>
      </c>
      <c r="AF66" s="29">
        <v>29</v>
      </c>
      <c r="AG66" s="55">
        <v>30</v>
      </c>
      <c r="AH66" s="112">
        <v>31</v>
      </c>
      <c r="AI66" s="88"/>
      <c r="AJ66" s="6"/>
      <c r="AK66" s="220"/>
      <c r="AL66" s="221"/>
      <c r="AM66" s="223"/>
      <c r="AN66" s="210"/>
    </row>
    <row r="67" spans="1:40" s="180" customFormat="1" ht="25.5" customHeight="1" x14ac:dyDescent="0.25">
      <c r="A67" s="24">
        <v>1</v>
      </c>
      <c r="B67" s="172" t="s">
        <v>24</v>
      </c>
      <c r="C67" s="95" t="s">
        <v>0</v>
      </c>
      <c r="D67" s="156"/>
      <c r="E67" s="59"/>
      <c r="F67" s="32"/>
      <c r="G67" s="33"/>
      <c r="H67" s="33"/>
      <c r="I67" s="33"/>
      <c r="J67" s="33"/>
      <c r="K67" s="57"/>
      <c r="L67" s="59"/>
      <c r="M67" s="32"/>
      <c r="N67" s="33"/>
      <c r="O67" s="33"/>
      <c r="P67" s="33"/>
      <c r="Q67" s="33"/>
      <c r="R67" s="57"/>
      <c r="S67" s="59"/>
      <c r="T67" s="32"/>
      <c r="U67" s="33"/>
      <c r="V67" s="33"/>
      <c r="W67" s="33"/>
      <c r="X67" s="33"/>
      <c r="Y67" s="57"/>
      <c r="Z67" s="59"/>
      <c r="AA67" s="32"/>
      <c r="AB67" s="33"/>
      <c r="AC67" s="33"/>
      <c r="AD67" s="33"/>
      <c r="AE67" s="33"/>
      <c r="AF67" s="57"/>
      <c r="AG67" s="59"/>
      <c r="AH67" s="114"/>
      <c r="AI67" s="105">
        <f>SUM(D67:AH67)</f>
        <v>0</v>
      </c>
      <c r="AJ67" s="6"/>
      <c r="AK67" s="212">
        <f>AI67+AI69+AI74+AI75+AI76+AI70</f>
        <v>0</v>
      </c>
      <c r="AL67" s="213"/>
      <c r="AM67" s="80">
        <v>21</v>
      </c>
      <c r="AN67" s="210"/>
    </row>
    <row r="68" spans="1:40" s="180" customFormat="1" ht="25.5" customHeight="1" x14ac:dyDescent="0.25">
      <c r="A68" s="24">
        <v>2</v>
      </c>
      <c r="B68" s="173" t="s">
        <v>25</v>
      </c>
      <c r="C68" s="95" t="s">
        <v>1</v>
      </c>
      <c r="D68" s="58"/>
      <c r="E68" s="103"/>
      <c r="F68" s="58"/>
      <c r="G68" s="56"/>
      <c r="H68" s="56"/>
      <c r="I68" s="56"/>
      <c r="J68" s="56"/>
      <c r="K68" s="56"/>
      <c r="L68" s="103"/>
      <c r="M68" s="58"/>
      <c r="N68" s="56"/>
      <c r="O68" s="56"/>
      <c r="P68" s="56"/>
      <c r="Q68" s="56"/>
      <c r="R68" s="56"/>
      <c r="S68" s="103"/>
      <c r="T68" s="58"/>
      <c r="U68" s="56"/>
      <c r="V68" s="56"/>
      <c r="W68" s="56"/>
      <c r="X68" s="56"/>
      <c r="Y68" s="56"/>
      <c r="Z68" s="103"/>
      <c r="AA68" s="58"/>
      <c r="AB68" s="56"/>
      <c r="AC68" s="56"/>
      <c r="AD68" s="56"/>
      <c r="AE68" s="56"/>
      <c r="AF68" s="56"/>
      <c r="AG68" s="103"/>
      <c r="AH68" s="116"/>
      <c r="AI68" s="106">
        <f>SUM(D68:AH68)</f>
        <v>0</v>
      </c>
      <c r="AJ68" s="6"/>
      <c r="AK68" s="214"/>
      <c r="AL68" s="215"/>
      <c r="AM68" s="77"/>
      <c r="AN68" s="210"/>
    </row>
    <row r="69" spans="1:40" s="180" customFormat="1" ht="38.25" x14ac:dyDescent="0.25">
      <c r="A69" s="24">
        <v>3</v>
      </c>
      <c r="B69" s="173" t="s">
        <v>26</v>
      </c>
      <c r="C69" s="96">
        <v>9.4</v>
      </c>
      <c r="D69" s="58">
        <f t="shared" ref="D69:F69" si="38">IF(D68&gt;0.51,D68-0.5,0)</f>
        <v>0</v>
      </c>
      <c r="E69" s="103">
        <f t="shared" si="38"/>
        <v>0</v>
      </c>
      <c r="F69" s="58">
        <f t="shared" si="38"/>
        <v>0</v>
      </c>
      <c r="G69" s="56">
        <f t="shared" ref="G69:AE69" si="39">IF(G68&gt;0.51,G68-0.5,0)</f>
        <v>0</v>
      </c>
      <c r="H69" s="56">
        <f t="shared" si="39"/>
        <v>0</v>
      </c>
      <c r="I69" s="56">
        <f t="shared" si="39"/>
        <v>0</v>
      </c>
      <c r="J69" s="56">
        <f t="shared" si="39"/>
        <v>0</v>
      </c>
      <c r="K69" s="56">
        <f t="shared" ref="K69:M69" si="40">IF(K68&gt;0.51,K68-0.5,0)</f>
        <v>0</v>
      </c>
      <c r="L69" s="103">
        <f t="shared" si="40"/>
        <v>0</v>
      </c>
      <c r="M69" s="58">
        <f t="shared" si="40"/>
        <v>0</v>
      </c>
      <c r="N69" s="56">
        <f t="shared" si="39"/>
        <v>0</v>
      </c>
      <c r="O69" s="56">
        <f t="shared" si="39"/>
        <v>0</v>
      </c>
      <c r="P69" s="56">
        <f t="shared" si="39"/>
        <v>0</v>
      </c>
      <c r="Q69" s="56">
        <f t="shared" si="39"/>
        <v>0</v>
      </c>
      <c r="R69" s="56">
        <f t="shared" ref="R69:T69" si="41">IF(R68&gt;0.51,R68-0.5,0)</f>
        <v>0</v>
      </c>
      <c r="S69" s="103">
        <f t="shared" si="41"/>
        <v>0</v>
      </c>
      <c r="T69" s="58">
        <f t="shared" si="41"/>
        <v>0</v>
      </c>
      <c r="U69" s="56">
        <f t="shared" si="39"/>
        <v>0</v>
      </c>
      <c r="V69" s="56">
        <f t="shared" si="39"/>
        <v>0</v>
      </c>
      <c r="W69" s="56">
        <f t="shared" si="39"/>
        <v>0</v>
      </c>
      <c r="X69" s="56">
        <f t="shared" si="39"/>
        <v>0</v>
      </c>
      <c r="Y69" s="56">
        <f t="shared" ref="Y69:AA69" si="42">IF(Y68&gt;0.51,Y68-0.5,0)</f>
        <v>0</v>
      </c>
      <c r="Z69" s="103">
        <f t="shared" si="42"/>
        <v>0</v>
      </c>
      <c r="AA69" s="58">
        <f t="shared" si="42"/>
        <v>0</v>
      </c>
      <c r="AB69" s="56">
        <f t="shared" si="39"/>
        <v>0</v>
      </c>
      <c r="AC69" s="56">
        <f t="shared" si="39"/>
        <v>0</v>
      </c>
      <c r="AD69" s="56">
        <f t="shared" si="39"/>
        <v>0</v>
      </c>
      <c r="AE69" s="56">
        <f t="shared" si="39"/>
        <v>0</v>
      </c>
      <c r="AF69" s="56">
        <f t="shared" ref="AF69:AH69" si="43">IF(AF68&gt;0.51,AF68-0.5,0)</f>
        <v>0</v>
      </c>
      <c r="AG69" s="103">
        <f t="shared" si="43"/>
        <v>0</v>
      </c>
      <c r="AH69" s="116">
        <f t="shared" si="43"/>
        <v>0</v>
      </c>
      <c r="AI69" s="106">
        <f>SUM(D69:AH69)</f>
        <v>0</v>
      </c>
      <c r="AJ69" s="6"/>
      <c r="AK69" s="214"/>
      <c r="AL69" s="215"/>
      <c r="AM69" s="77"/>
      <c r="AN69" s="210"/>
    </row>
    <row r="70" spans="1:40" s="180" customFormat="1" ht="25.5" customHeight="1" x14ac:dyDescent="0.25">
      <c r="A70" s="24">
        <v>4</v>
      </c>
      <c r="B70" s="174" t="s">
        <v>27</v>
      </c>
      <c r="C70" s="96" t="s">
        <v>0</v>
      </c>
      <c r="D70" s="58"/>
      <c r="E70" s="103"/>
      <c r="F70" s="157"/>
      <c r="G70" s="56"/>
      <c r="H70" s="56"/>
      <c r="I70" s="56"/>
      <c r="J70" s="62"/>
      <c r="K70" s="56"/>
      <c r="L70" s="103"/>
      <c r="M70" s="157"/>
      <c r="N70" s="56"/>
      <c r="O70" s="56"/>
      <c r="P70" s="56"/>
      <c r="Q70" s="62"/>
      <c r="R70" s="56"/>
      <c r="S70" s="103"/>
      <c r="T70" s="157"/>
      <c r="U70" s="56"/>
      <c r="V70" s="56"/>
      <c r="W70" s="56"/>
      <c r="X70" s="62"/>
      <c r="Y70" s="56"/>
      <c r="Z70" s="103"/>
      <c r="AA70" s="157"/>
      <c r="AB70" s="56"/>
      <c r="AC70" s="56"/>
      <c r="AD70" s="56"/>
      <c r="AE70" s="56"/>
      <c r="AF70" s="56"/>
      <c r="AG70" s="103"/>
      <c r="AH70" s="143"/>
      <c r="AI70" s="106">
        <f>SUM(D70:AH70)</f>
        <v>0</v>
      </c>
      <c r="AJ70" s="6"/>
      <c r="AK70" s="216"/>
      <c r="AL70" s="217"/>
      <c r="AM70" s="197" t="s">
        <v>126</v>
      </c>
      <c r="AN70" s="211"/>
    </row>
    <row r="71" spans="1:40" ht="25.5" customHeight="1" x14ac:dyDescent="0.25">
      <c r="A71" s="24">
        <v>5</v>
      </c>
      <c r="B71" s="173" t="s">
        <v>28</v>
      </c>
      <c r="C71" s="96"/>
      <c r="D71" s="58"/>
      <c r="E71" s="189">
        <f>SUM(D67:E67)+SUM(D70:E70)+SUM(AC54:AG54)+SUM(AC57:AG57)</f>
        <v>0</v>
      </c>
      <c r="F71" s="157"/>
      <c r="G71" s="56"/>
      <c r="H71" s="56"/>
      <c r="I71" s="56"/>
      <c r="J71" s="62"/>
      <c r="K71" s="56"/>
      <c r="L71" s="189">
        <f>SUM(F67:L67)+SUM(F70:L70)</f>
        <v>0</v>
      </c>
      <c r="M71" s="157"/>
      <c r="N71" s="56"/>
      <c r="O71" s="56"/>
      <c r="P71" s="56"/>
      <c r="Q71" s="62"/>
      <c r="R71" s="56"/>
      <c r="S71" s="189">
        <f>SUM(M67:S67)+SUM(M70:S70)</f>
        <v>0</v>
      </c>
      <c r="T71" s="157"/>
      <c r="U71" s="56"/>
      <c r="V71" s="56"/>
      <c r="W71" s="56"/>
      <c r="X71" s="62"/>
      <c r="Y71" s="56"/>
      <c r="Z71" s="189">
        <f>SUM(T67:Z67)+SUM(T70:Z70)</f>
        <v>0</v>
      </c>
      <c r="AA71" s="157"/>
      <c r="AB71" s="56"/>
      <c r="AC71" s="56"/>
      <c r="AD71" s="56"/>
      <c r="AE71" s="56"/>
      <c r="AF71" s="56"/>
      <c r="AG71" s="189">
        <f>SUM(AA67:AG67)+SUM(AA70:AG70)</f>
        <v>0</v>
      </c>
      <c r="AH71" s="143"/>
      <c r="AI71" s="107">
        <f>E71+L71+S71+Z71+AG71</f>
        <v>0</v>
      </c>
      <c r="AJ71" s="6"/>
      <c r="AK71" s="226" t="s">
        <v>127</v>
      </c>
      <c r="AL71" s="229" t="s">
        <v>128</v>
      </c>
      <c r="AM71" s="35">
        <f>(AM67*8.2)/100*C11</f>
        <v>172.2</v>
      </c>
      <c r="AN71" s="198" t="s">
        <v>129</v>
      </c>
    </row>
    <row r="72" spans="1:40" ht="25.5" customHeight="1" x14ac:dyDescent="0.25">
      <c r="A72" s="24">
        <v>6</v>
      </c>
      <c r="B72" s="175" t="s">
        <v>29</v>
      </c>
      <c r="C72" s="97"/>
      <c r="D72" s="58"/>
      <c r="E72" s="189">
        <f>SUM(D67:E67)+SUM(D69:E70)+SUM(AC54:AG54)+SUM(AC56:AG57)</f>
        <v>0</v>
      </c>
      <c r="F72" s="58"/>
      <c r="G72" s="56"/>
      <c r="H72" s="56"/>
      <c r="I72" s="56"/>
      <c r="J72" s="56"/>
      <c r="K72" s="56"/>
      <c r="L72" s="189">
        <f>SUM(F67:L67)+SUM(F69:L70)</f>
        <v>0</v>
      </c>
      <c r="M72" s="58"/>
      <c r="N72" s="56"/>
      <c r="O72" s="56"/>
      <c r="P72" s="56"/>
      <c r="Q72" s="56"/>
      <c r="R72" s="56"/>
      <c r="S72" s="189">
        <f>SUM(M67:S67)+SUM(M69:S70)</f>
        <v>0</v>
      </c>
      <c r="T72" s="58"/>
      <c r="U72" s="56"/>
      <c r="V72" s="56"/>
      <c r="W72" s="56"/>
      <c r="X72" s="56"/>
      <c r="Y72" s="56"/>
      <c r="Z72" s="189">
        <f>SUM(T67:Z67)+SUM(T69:Z70)</f>
        <v>0</v>
      </c>
      <c r="AA72" s="58"/>
      <c r="AB72" s="56"/>
      <c r="AC72" s="56"/>
      <c r="AD72" s="56"/>
      <c r="AE72" s="56"/>
      <c r="AF72" s="56"/>
      <c r="AG72" s="189">
        <f>SUM(AA67:AG67)+SUM(AA69:AG70)</f>
        <v>0</v>
      </c>
      <c r="AH72" s="116"/>
      <c r="AI72" s="107">
        <f t="shared" ref="AI72:AI76" si="44">E72+L72+S72+Z72+AG72</f>
        <v>0</v>
      </c>
      <c r="AJ72" s="6"/>
      <c r="AK72" s="227"/>
      <c r="AL72" s="230"/>
      <c r="AM72" s="71"/>
      <c r="AN72" s="178">
        <f>AK67-AM71</f>
        <v>-172.2</v>
      </c>
    </row>
    <row r="73" spans="1:40" ht="25.5" customHeight="1" x14ac:dyDescent="0.25">
      <c r="A73" s="24">
        <v>7</v>
      </c>
      <c r="B73" s="173" t="s">
        <v>30</v>
      </c>
      <c r="C73" s="98"/>
      <c r="D73" s="58"/>
      <c r="E73" s="72"/>
      <c r="F73" s="58"/>
      <c r="G73" s="56"/>
      <c r="H73" s="56"/>
      <c r="I73" s="56"/>
      <c r="J73" s="56"/>
      <c r="K73" s="56"/>
      <c r="L73" s="72"/>
      <c r="M73" s="58"/>
      <c r="N73" s="56"/>
      <c r="O73" s="56"/>
      <c r="P73" s="56"/>
      <c r="Q73" s="56"/>
      <c r="R73" s="56"/>
      <c r="S73" s="72"/>
      <c r="T73" s="58"/>
      <c r="U73" s="56"/>
      <c r="V73" s="56"/>
      <c r="W73" s="56"/>
      <c r="X73" s="56"/>
      <c r="Y73" s="56"/>
      <c r="Z73" s="72"/>
      <c r="AA73" s="58"/>
      <c r="AB73" s="56"/>
      <c r="AC73" s="56"/>
      <c r="AD73" s="56"/>
      <c r="AE73" s="56"/>
      <c r="AF73" s="56"/>
      <c r="AG73" s="72"/>
      <c r="AH73" s="116"/>
      <c r="AI73" s="144"/>
      <c r="AJ73" s="6"/>
      <c r="AK73" s="227"/>
      <c r="AL73" s="230"/>
      <c r="AM73" s="71"/>
      <c r="AN73" s="44"/>
    </row>
    <row r="74" spans="1:40" ht="25.5" customHeight="1" x14ac:dyDescent="0.25">
      <c r="A74" s="24">
        <v>8</v>
      </c>
      <c r="B74" s="112" t="s">
        <v>31</v>
      </c>
      <c r="C74" s="98" t="s">
        <v>2</v>
      </c>
      <c r="D74" s="104"/>
      <c r="E74" s="190">
        <f>SUM(D74)+SUM(AC61:AG61)</f>
        <v>0</v>
      </c>
      <c r="F74" s="104"/>
      <c r="G74" s="101"/>
      <c r="H74" s="101"/>
      <c r="I74" s="101"/>
      <c r="J74" s="101"/>
      <c r="K74" s="101"/>
      <c r="L74" s="190">
        <f>SUM(F74:K74)</f>
        <v>0</v>
      </c>
      <c r="M74" s="104"/>
      <c r="N74" s="101"/>
      <c r="O74" s="101"/>
      <c r="P74" s="101"/>
      <c r="Q74" s="101"/>
      <c r="R74" s="101"/>
      <c r="S74" s="190">
        <f>SUM(M74:R74)</f>
        <v>0</v>
      </c>
      <c r="T74" s="104"/>
      <c r="U74" s="101"/>
      <c r="V74" s="101"/>
      <c r="W74" s="101"/>
      <c r="X74" s="101"/>
      <c r="Y74" s="101"/>
      <c r="Z74" s="190">
        <f>SUM(T74:Y74)</f>
        <v>0</v>
      </c>
      <c r="AA74" s="104"/>
      <c r="AB74" s="101"/>
      <c r="AC74" s="101"/>
      <c r="AD74" s="101"/>
      <c r="AE74" s="101"/>
      <c r="AF74" s="101"/>
      <c r="AG74" s="190">
        <f>SUM(AA74:AF74)</f>
        <v>0</v>
      </c>
      <c r="AH74" s="141"/>
      <c r="AI74" s="107">
        <f t="shared" si="44"/>
        <v>0</v>
      </c>
      <c r="AJ74" s="6"/>
      <c r="AK74" s="227"/>
      <c r="AL74" s="230"/>
      <c r="AM74" s="71"/>
      <c r="AN74" s="70"/>
    </row>
    <row r="75" spans="1:40" ht="25.5" customHeight="1" x14ac:dyDescent="0.25">
      <c r="A75" s="24">
        <v>9</v>
      </c>
      <c r="B75" s="112" t="s">
        <v>32</v>
      </c>
      <c r="C75" s="98" t="s">
        <v>2</v>
      </c>
      <c r="D75" s="104"/>
      <c r="E75" s="190">
        <f>SUM(D75)+SUM(AC62:AG62)</f>
        <v>0</v>
      </c>
      <c r="F75" s="104"/>
      <c r="G75" s="101"/>
      <c r="H75" s="101"/>
      <c r="I75" s="101"/>
      <c r="J75" s="101"/>
      <c r="K75" s="101"/>
      <c r="L75" s="190">
        <f>SUM(F75:K75)</f>
        <v>0</v>
      </c>
      <c r="M75" s="104"/>
      <c r="N75" s="101"/>
      <c r="O75" s="101"/>
      <c r="P75" s="101"/>
      <c r="Q75" s="101"/>
      <c r="R75" s="101"/>
      <c r="S75" s="190">
        <f>SUM(M75:R75)</f>
        <v>0</v>
      </c>
      <c r="T75" s="104"/>
      <c r="U75" s="101"/>
      <c r="V75" s="101"/>
      <c r="W75" s="101"/>
      <c r="X75" s="101"/>
      <c r="Y75" s="101"/>
      <c r="Z75" s="190">
        <f>SUM(T75:Y75)</f>
        <v>0</v>
      </c>
      <c r="AA75" s="104"/>
      <c r="AB75" s="101"/>
      <c r="AC75" s="101"/>
      <c r="AD75" s="101"/>
      <c r="AE75" s="101"/>
      <c r="AF75" s="101"/>
      <c r="AG75" s="190">
        <f>SUM(AA75:AF75)</f>
        <v>0</v>
      </c>
      <c r="AH75" s="141"/>
      <c r="AI75" s="107">
        <f t="shared" si="44"/>
        <v>0</v>
      </c>
      <c r="AJ75" s="6"/>
      <c r="AK75" s="228"/>
      <c r="AL75" s="231"/>
      <c r="AM75" s="71"/>
      <c r="AN75" s="199" t="s">
        <v>130</v>
      </c>
    </row>
    <row r="76" spans="1:40" ht="25.5" customHeight="1" thickBot="1" x14ac:dyDescent="0.3">
      <c r="A76" s="24">
        <v>10</v>
      </c>
      <c r="B76" s="176" t="s">
        <v>33</v>
      </c>
      <c r="C76" s="99" t="s">
        <v>2</v>
      </c>
      <c r="D76" s="64"/>
      <c r="E76" s="190">
        <f t="shared" ref="E76" si="45">SUM(D76)+SUM(AC63:AG63)</f>
        <v>0</v>
      </c>
      <c r="F76" s="64"/>
      <c r="G76" s="63"/>
      <c r="H76" s="63"/>
      <c r="I76" s="63"/>
      <c r="J76" s="63"/>
      <c r="K76" s="63"/>
      <c r="L76" s="191">
        <f>SUM(F76:K76)</f>
        <v>0</v>
      </c>
      <c r="M76" s="64"/>
      <c r="N76" s="63"/>
      <c r="O76" s="63"/>
      <c r="P76" s="63"/>
      <c r="Q76" s="63"/>
      <c r="R76" s="63"/>
      <c r="S76" s="191">
        <f>SUM(M76:R76)</f>
        <v>0</v>
      </c>
      <c r="T76" s="64"/>
      <c r="U76" s="63"/>
      <c r="V76" s="63"/>
      <c r="W76" s="63"/>
      <c r="X76" s="63"/>
      <c r="Y76" s="63"/>
      <c r="Z76" s="191">
        <f>SUM(T76:Y76)</f>
        <v>0</v>
      </c>
      <c r="AA76" s="64"/>
      <c r="AB76" s="63"/>
      <c r="AC76" s="63"/>
      <c r="AD76" s="63"/>
      <c r="AE76" s="63"/>
      <c r="AF76" s="63"/>
      <c r="AG76" s="191">
        <f>SUM(AA76:AF76)</f>
        <v>0</v>
      </c>
      <c r="AH76" s="142"/>
      <c r="AI76" s="107">
        <f t="shared" si="44"/>
        <v>0</v>
      </c>
      <c r="AJ76" s="6"/>
      <c r="AK76" s="48">
        <f>AK54+AK67+AK41+AK28+AK15</f>
        <v>0</v>
      </c>
      <c r="AL76" s="49">
        <f>AM19+AM32+AM45+AM58+AM71</f>
        <v>877.39999999999986</v>
      </c>
      <c r="AM76" s="50"/>
      <c r="AN76" s="51">
        <f>AK76-AL76+$AN$15</f>
        <v>-877.39999999999986</v>
      </c>
    </row>
    <row r="77" spans="1:40" ht="13.5" thickBot="1" x14ac:dyDescent="0.3">
      <c r="B77" s="122"/>
      <c r="C77" s="52"/>
      <c r="AI77" s="53"/>
      <c r="AK77" s="117"/>
      <c r="AL77" s="117"/>
    </row>
    <row r="78" spans="1:40" ht="13.5" customHeight="1" thickBot="1" x14ac:dyDescent="0.3">
      <c r="A78" s="24"/>
      <c r="B78" s="232" t="s">
        <v>38</v>
      </c>
      <c r="C78" s="234" t="s">
        <v>45</v>
      </c>
      <c r="D78" s="25" t="s">
        <v>68</v>
      </c>
      <c r="E78" s="26"/>
      <c r="F78" s="26"/>
      <c r="G78" s="26"/>
      <c r="H78" s="26"/>
      <c r="I78" s="26"/>
      <c r="J78" s="25" t="s">
        <v>69</v>
      </c>
      <c r="K78" s="26"/>
      <c r="L78" s="26"/>
      <c r="M78" s="26"/>
      <c r="N78" s="26"/>
      <c r="O78" s="26"/>
      <c r="P78" s="26"/>
      <c r="Q78" s="25" t="s">
        <v>70</v>
      </c>
      <c r="R78" s="26"/>
      <c r="S78" s="26"/>
      <c r="T78" s="26"/>
      <c r="U78" s="26"/>
      <c r="V78" s="26"/>
      <c r="W78" s="26"/>
      <c r="X78" s="25" t="s">
        <v>71</v>
      </c>
      <c r="Y78" s="26"/>
      <c r="Z78" s="26"/>
      <c r="AA78" s="26"/>
      <c r="AB78" s="26"/>
      <c r="AC78" s="26"/>
      <c r="AD78" s="26"/>
      <c r="AE78" s="25" t="s">
        <v>72</v>
      </c>
      <c r="AF78" s="26"/>
      <c r="AG78" s="26"/>
      <c r="AH78" s="133"/>
      <c r="AI78" s="87" t="s">
        <v>99</v>
      </c>
      <c r="AJ78" s="6"/>
      <c r="AK78" s="218" t="s">
        <v>131</v>
      </c>
      <c r="AL78" s="219"/>
      <c r="AM78" s="222" t="s">
        <v>101</v>
      </c>
      <c r="AN78" s="209"/>
    </row>
    <row r="79" spans="1:40" ht="13.5" thickBot="1" x14ac:dyDescent="0.3">
      <c r="A79" s="24"/>
      <c r="B79" s="233"/>
      <c r="C79" s="235"/>
      <c r="D79" s="28">
        <v>1</v>
      </c>
      <c r="E79" s="29">
        <v>2</v>
      </c>
      <c r="F79" s="29">
        <v>3</v>
      </c>
      <c r="G79" s="29">
        <v>4</v>
      </c>
      <c r="H79" s="29">
        <v>5</v>
      </c>
      <c r="I79" s="55">
        <v>6</v>
      </c>
      <c r="J79" s="28">
        <v>7</v>
      </c>
      <c r="K79" s="29">
        <v>8</v>
      </c>
      <c r="L79" s="29">
        <v>9</v>
      </c>
      <c r="M79" s="29">
        <v>10</v>
      </c>
      <c r="N79" s="29">
        <v>11</v>
      </c>
      <c r="O79" s="29">
        <v>12</v>
      </c>
      <c r="P79" s="55">
        <v>13</v>
      </c>
      <c r="Q79" s="28">
        <v>14</v>
      </c>
      <c r="R79" s="29">
        <v>15</v>
      </c>
      <c r="S79" s="29">
        <v>16</v>
      </c>
      <c r="T79" s="29">
        <v>17</v>
      </c>
      <c r="U79" s="29">
        <v>18</v>
      </c>
      <c r="V79" s="29">
        <v>19</v>
      </c>
      <c r="W79" s="55">
        <v>20</v>
      </c>
      <c r="X79" s="28">
        <v>21</v>
      </c>
      <c r="Y79" s="29">
        <v>22</v>
      </c>
      <c r="Z79" s="29">
        <v>23</v>
      </c>
      <c r="AA79" s="29">
        <v>24</v>
      </c>
      <c r="AB79" s="29">
        <v>25</v>
      </c>
      <c r="AC79" s="29">
        <v>26</v>
      </c>
      <c r="AD79" s="55">
        <v>27</v>
      </c>
      <c r="AE79" s="28">
        <v>28</v>
      </c>
      <c r="AF79" s="29">
        <v>29</v>
      </c>
      <c r="AG79" s="55">
        <v>30</v>
      </c>
      <c r="AH79" s="134"/>
      <c r="AI79" s="30"/>
      <c r="AJ79" s="6"/>
      <c r="AK79" s="220"/>
      <c r="AL79" s="221"/>
      <c r="AM79" s="223"/>
      <c r="AN79" s="210"/>
    </row>
    <row r="80" spans="1:40" s="180" customFormat="1" ht="25.5" customHeight="1" x14ac:dyDescent="0.25">
      <c r="A80" s="24">
        <v>1</v>
      </c>
      <c r="B80" s="172" t="s">
        <v>24</v>
      </c>
      <c r="C80" s="31" t="s">
        <v>0</v>
      </c>
      <c r="D80" s="32"/>
      <c r="E80" s="33"/>
      <c r="F80" s="33"/>
      <c r="G80" s="33"/>
      <c r="H80" s="57"/>
      <c r="I80" s="59"/>
      <c r="J80" s="32"/>
      <c r="K80" s="33"/>
      <c r="L80" s="33"/>
      <c r="M80" s="33"/>
      <c r="N80" s="33"/>
      <c r="O80" s="57"/>
      <c r="P80" s="59"/>
      <c r="Q80" s="32"/>
      <c r="R80" s="33"/>
      <c r="S80" s="33"/>
      <c r="T80" s="33"/>
      <c r="U80" s="33"/>
      <c r="V80" s="57"/>
      <c r="W80" s="59"/>
      <c r="X80" s="32"/>
      <c r="Y80" s="33"/>
      <c r="Z80" s="33"/>
      <c r="AA80" s="33"/>
      <c r="AB80" s="33"/>
      <c r="AC80" s="57"/>
      <c r="AD80" s="59"/>
      <c r="AE80" s="32"/>
      <c r="AF80" s="33"/>
      <c r="AG80" s="72"/>
      <c r="AH80" s="135"/>
      <c r="AI80" s="83">
        <f>SUM(D80:AH80)</f>
        <v>0</v>
      </c>
      <c r="AJ80" s="6"/>
      <c r="AK80" s="212">
        <f>AI80+AI82+AI87+AI88+AI89+AI83</f>
        <v>0</v>
      </c>
      <c r="AL80" s="213"/>
      <c r="AM80" s="80">
        <v>22</v>
      </c>
      <c r="AN80" s="210"/>
    </row>
    <row r="81" spans="1:40" s="180" customFormat="1" ht="25.5" customHeight="1" x14ac:dyDescent="0.25">
      <c r="A81" s="24">
        <v>2</v>
      </c>
      <c r="B81" s="173" t="s">
        <v>25</v>
      </c>
      <c r="C81" s="31" t="s">
        <v>1</v>
      </c>
      <c r="D81" s="58"/>
      <c r="E81" s="56"/>
      <c r="F81" s="56"/>
      <c r="G81" s="56"/>
      <c r="H81" s="56"/>
      <c r="I81" s="60"/>
      <c r="J81" s="58"/>
      <c r="K81" s="56"/>
      <c r="L81" s="56"/>
      <c r="M81" s="56"/>
      <c r="N81" s="56"/>
      <c r="O81" s="56"/>
      <c r="P81" s="60"/>
      <c r="Q81" s="58"/>
      <c r="R81" s="56"/>
      <c r="S81" s="56"/>
      <c r="T81" s="56"/>
      <c r="U81" s="56"/>
      <c r="V81" s="56"/>
      <c r="W81" s="60"/>
      <c r="X81" s="58"/>
      <c r="Y81" s="56"/>
      <c r="Z81" s="56"/>
      <c r="AA81" s="56"/>
      <c r="AB81" s="56"/>
      <c r="AC81" s="56"/>
      <c r="AD81" s="60"/>
      <c r="AE81" s="58"/>
      <c r="AF81" s="56"/>
      <c r="AG81" s="103"/>
      <c r="AH81" s="135"/>
      <c r="AI81" s="84">
        <f>SUM(D81:AH81)</f>
        <v>0</v>
      </c>
      <c r="AJ81" s="6"/>
      <c r="AK81" s="214"/>
      <c r="AL81" s="215"/>
      <c r="AM81" s="77"/>
      <c r="AN81" s="210"/>
    </row>
    <row r="82" spans="1:40" s="180" customFormat="1" ht="38.25" x14ac:dyDescent="0.25">
      <c r="A82" s="24">
        <v>3</v>
      </c>
      <c r="B82" s="173" t="s">
        <v>26</v>
      </c>
      <c r="C82" s="38">
        <v>9.4</v>
      </c>
      <c r="D82" s="188">
        <f>IF(D81&gt;0.51,D81-0.5,0)</f>
        <v>0</v>
      </c>
      <c r="E82" s="56">
        <f t="shared" ref="E82:AG82" si="46">IF(E81&gt;0.51,E81-0.5,0)</f>
        <v>0</v>
      </c>
      <c r="F82" s="56">
        <f t="shared" si="46"/>
        <v>0</v>
      </c>
      <c r="G82" s="56">
        <f t="shared" si="46"/>
        <v>0</v>
      </c>
      <c r="H82" s="56">
        <f t="shared" ref="H82:J82" si="47">IF(H81&gt;0.51,H81-0.5,0)</f>
        <v>0</v>
      </c>
      <c r="I82" s="60">
        <f t="shared" si="47"/>
        <v>0</v>
      </c>
      <c r="J82" s="58">
        <f t="shared" si="47"/>
        <v>0</v>
      </c>
      <c r="K82" s="56">
        <f t="shared" si="46"/>
        <v>0</v>
      </c>
      <c r="L82" s="56">
        <f t="shared" si="46"/>
        <v>0</v>
      </c>
      <c r="M82" s="56">
        <f t="shared" si="46"/>
        <v>0</v>
      </c>
      <c r="N82" s="56">
        <f t="shared" si="46"/>
        <v>0</v>
      </c>
      <c r="O82" s="56">
        <f t="shared" ref="O82:Q82" si="48">IF(O81&gt;0.51,O81-0.5,0)</f>
        <v>0</v>
      </c>
      <c r="P82" s="60">
        <f t="shared" si="48"/>
        <v>0</v>
      </c>
      <c r="Q82" s="58">
        <f t="shared" si="48"/>
        <v>0</v>
      </c>
      <c r="R82" s="56">
        <f t="shared" si="46"/>
        <v>0</v>
      </c>
      <c r="S82" s="56">
        <f t="shared" si="46"/>
        <v>0</v>
      </c>
      <c r="T82" s="56">
        <f t="shared" si="46"/>
        <v>0</v>
      </c>
      <c r="U82" s="56">
        <f t="shared" si="46"/>
        <v>0</v>
      </c>
      <c r="V82" s="56">
        <f t="shared" ref="V82:X82" si="49">IF(V81&gt;0.51,V81-0.5,0)</f>
        <v>0</v>
      </c>
      <c r="W82" s="60">
        <f t="shared" si="49"/>
        <v>0</v>
      </c>
      <c r="X82" s="58">
        <f t="shared" si="49"/>
        <v>0</v>
      </c>
      <c r="Y82" s="56">
        <f t="shared" si="46"/>
        <v>0</v>
      </c>
      <c r="Z82" s="56">
        <f t="shared" si="46"/>
        <v>0</v>
      </c>
      <c r="AA82" s="56">
        <f t="shared" si="46"/>
        <v>0</v>
      </c>
      <c r="AB82" s="56">
        <f t="shared" si="46"/>
        <v>0</v>
      </c>
      <c r="AC82" s="56">
        <f t="shared" ref="AC82:AE82" si="50">IF(AC81&gt;0.51,AC81-0.5,0)</f>
        <v>0</v>
      </c>
      <c r="AD82" s="60">
        <f t="shared" si="50"/>
        <v>0</v>
      </c>
      <c r="AE82" s="58">
        <f t="shared" si="50"/>
        <v>0</v>
      </c>
      <c r="AF82" s="56">
        <f t="shared" si="46"/>
        <v>0</v>
      </c>
      <c r="AG82" s="103">
        <f t="shared" si="46"/>
        <v>0</v>
      </c>
      <c r="AH82" s="135"/>
      <c r="AI82" s="84">
        <f>SUM(D82:AH82)</f>
        <v>0</v>
      </c>
      <c r="AJ82" s="6"/>
      <c r="AK82" s="214"/>
      <c r="AL82" s="215"/>
      <c r="AM82" s="77"/>
      <c r="AN82" s="210"/>
    </row>
    <row r="83" spans="1:40" s="180" customFormat="1" ht="25.5" customHeight="1" x14ac:dyDescent="0.25">
      <c r="A83" s="24">
        <v>4</v>
      </c>
      <c r="B83" s="174" t="s">
        <v>27</v>
      </c>
      <c r="C83" s="38" t="s">
        <v>0</v>
      </c>
      <c r="D83" s="58"/>
      <c r="E83" s="56"/>
      <c r="F83" s="56"/>
      <c r="G83" s="56"/>
      <c r="H83" s="62"/>
      <c r="I83" s="60"/>
      <c r="J83" s="58"/>
      <c r="K83" s="56"/>
      <c r="L83" s="56"/>
      <c r="M83" s="56"/>
      <c r="N83" s="56"/>
      <c r="O83" s="62"/>
      <c r="P83" s="60"/>
      <c r="Q83" s="58"/>
      <c r="R83" s="56"/>
      <c r="S83" s="56"/>
      <c r="T83" s="56"/>
      <c r="U83" s="56"/>
      <c r="V83" s="62"/>
      <c r="W83" s="60"/>
      <c r="X83" s="58"/>
      <c r="Y83" s="56"/>
      <c r="Z83" s="56"/>
      <c r="AA83" s="56"/>
      <c r="AB83" s="56"/>
      <c r="AC83" s="62"/>
      <c r="AD83" s="60"/>
      <c r="AE83" s="58"/>
      <c r="AF83" s="56"/>
      <c r="AG83" s="103"/>
      <c r="AH83" s="135"/>
      <c r="AI83" s="84">
        <f>SUM(D83:AH83)</f>
        <v>0</v>
      </c>
      <c r="AJ83" s="6"/>
      <c r="AK83" s="216"/>
      <c r="AL83" s="217"/>
      <c r="AM83" s="197" t="s">
        <v>132</v>
      </c>
      <c r="AN83" s="211"/>
    </row>
    <row r="84" spans="1:40" ht="25.5" customHeight="1" x14ac:dyDescent="0.25">
      <c r="A84" s="24">
        <v>5</v>
      </c>
      <c r="B84" s="173" t="s">
        <v>28</v>
      </c>
      <c r="C84" s="38"/>
      <c r="D84" s="58"/>
      <c r="E84" s="56"/>
      <c r="F84" s="56"/>
      <c r="G84" s="56"/>
      <c r="H84" s="62"/>
      <c r="I84" s="189">
        <f>SUM(D80:I80)+SUM(D83:I83)+SUM(AH67)+SUM(AH70)</f>
        <v>0</v>
      </c>
      <c r="J84" s="58"/>
      <c r="K84" s="56"/>
      <c r="L84" s="56"/>
      <c r="M84" s="56"/>
      <c r="N84" s="56"/>
      <c r="O84" s="62"/>
      <c r="P84" s="189">
        <f>SUM(J80:P80)+SUM(J83:P83)</f>
        <v>0</v>
      </c>
      <c r="Q84" s="58"/>
      <c r="R84" s="56"/>
      <c r="S84" s="56"/>
      <c r="T84" s="56"/>
      <c r="U84" s="56"/>
      <c r="V84" s="62"/>
      <c r="W84" s="189">
        <f>SUM(Q80:W80)+SUM(Q83:W83)</f>
        <v>0</v>
      </c>
      <c r="X84" s="58"/>
      <c r="Y84" s="56"/>
      <c r="Z84" s="56"/>
      <c r="AA84" s="56"/>
      <c r="AB84" s="56"/>
      <c r="AC84" s="62"/>
      <c r="AD84" s="189">
        <f>SUM(X80:AD80)+SUM(X83:AD83)</f>
        <v>0</v>
      </c>
      <c r="AE84" s="58"/>
      <c r="AF84" s="56"/>
      <c r="AG84" s="103"/>
      <c r="AH84" s="135"/>
      <c r="AI84" s="84">
        <f>I84+P84+W84+AD84</f>
        <v>0</v>
      </c>
      <c r="AJ84" s="6"/>
      <c r="AK84" s="226" t="s">
        <v>133</v>
      </c>
      <c r="AL84" s="229" t="s">
        <v>134</v>
      </c>
      <c r="AM84" s="35">
        <f>(AM80*8.2)/100*C11</f>
        <v>180.39999999999998</v>
      </c>
      <c r="AN84" s="198" t="s">
        <v>135</v>
      </c>
    </row>
    <row r="85" spans="1:40" ht="25.5" customHeight="1" x14ac:dyDescent="0.25">
      <c r="A85" s="24">
        <v>6</v>
      </c>
      <c r="B85" s="175" t="s">
        <v>29</v>
      </c>
      <c r="C85" s="40"/>
      <c r="D85" s="58"/>
      <c r="E85" s="56"/>
      <c r="F85" s="56"/>
      <c r="G85" s="56"/>
      <c r="H85" s="62"/>
      <c r="I85" s="189">
        <f>SUM(D80:I80)+SUM(D82:I83)+SUM(AH67)+SUM(AH69:AH70)</f>
        <v>0</v>
      </c>
      <c r="J85" s="58"/>
      <c r="K85" s="56"/>
      <c r="L85" s="56"/>
      <c r="M85" s="56"/>
      <c r="N85" s="56"/>
      <c r="O85" s="62"/>
      <c r="P85" s="189">
        <f>SUM(J80:P80)+SUM(J82:P83)</f>
        <v>0</v>
      </c>
      <c r="Q85" s="58"/>
      <c r="R85" s="56"/>
      <c r="S85" s="56"/>
      <c r="T85" s="56"/>
      <c r="U85" s="56"/>
      <c r="V85" s="62"/>
      <c r="W85" s="189">
        <f>SUM(Q80:W80)+SUM(Q82:W83)</f>
        <v>0</v>
      </c>
      <c r="X85" s="58"/>
      <c r="Y85" s="56"/>
      <c r="Z85" s="56"/>
      <c r="AA85" s="56"/>
      <c r="AB85" s="56"/>
      <c r="AC85" s="62"/>
      <c r="AD85" s="189">
        <f>SUM(X80:AD80)+SUM(X82:AD83)</f>
        <v>0</v>
      </c>
      <c r="AE85" s="58"/>
      <c r="AF85" s="56"/>
      <c r="AG85" s="103"/>
      <c r="AH85" s="135"/>
      <c r="AI85" s="84">
        <f t="shared" ref="AI85:AI89" si="51">I85+P85+W85+AD85</f>
        <v>0</v>
      </c>
      <c r="AJ85" s="6"/>
      <c r="AK85" s="227"/>
      <c r="AL85" s="230"/>
      <c r="AM85" s="71"/>
      <c r="AN85" s="178">
        <f>AK80-AM84</f>
        <v>-180.39999999999998</v>
      </c>
    </row>
    <row r="86" spans="1:40" ht="25.5" customHeight="1" x14ac:dyDescent="0.25">
      <c r="A86" s="24">
        <v>7</v>
      </c>
      <c r="B86" s="173" t="s">
        <v>30</v>
      </c>
      <c r="C86" s="41"/>
      <c r="D86" s="58"/>
      <c r="E86" s="56"/>
      <c r="F86" s="56"/>
      <c r="G86" s="56"/>
      <c r="H86" s="56"/>
      <c r="I86" s="103"/>
      <c r="J86" s="58"/>
      <c r="K86" s="115"/>
      <c r="L86" s="56"/>
      <c r="M86" s="56"/>
      <c r="N86" s="56"/>
      <c r="O86" s="56"/>
      <c r="P86" s="103"/>
      <c r="Q86" s="58"/>
      <c r="R86" s="56"/>
      <c r="S86" s="56"/>
      <c r="T86" s="56"/>
      <c r="U86" s="56"/>
      <c r="V86" s="56"/>
      <c r="W86" s="103"/>
      <c r="X86" s="58"/>
      <c r="Y86" s="73"/>
      <c r="Z86" s="33"/>
      <c r="AA86" s="33"/>
      <c r="AB86" s="73"/>
      <c r="AC86" s="56"/>
      <c r="AD86" s="103"/>
      <c r="AE86" s="58"/>
      <c r="AF86" s="33"/>
      <c r="AG86" s="72"/>
      <c r="AH86" s="135"/>
      <c r="AI86" s="145"/>
      <c r="AJ86" s="6"/>
      <c r="AK86" s="227"/>
      <c r="AL86" s="230"/>
      <c r="AM86" s="71"/>
      <c r="AN86" s="44"/>
    </row>
    <row r="87" spans="1:40" ht="25.5" customHeight="1" x14ac:dyDescent="0.25">
      <c r="A87" s="24">
        <v>8</v>
      </c>
      <c r="B87" s="112" t="s">
        <v>31</v>
      </c>
      <c r="C87" s="41" t="s">
        <v>2</v>
      </c>
      <c r="D87" s="104"/>
      <c r="E87" s="101"/>
      <c r="F87" s="101"/>
      <c r="G87" s="101"/>
      <c r="H87" s="102"/>
      <c r="I87" s="192">
        <f>SUM(D87:H87)+SUM(AH74)</f>
        <v>0</v>
      </c>
      <c r="J87" s="104"/>
      <c r="K87" s="101"/>
      <c r="L87" s="101"/>
      <c r="M87" s="101"/>
      <c r="N87" s="101"/>
      <c r="O87" s="102"/>
      <c r="P87" s="192">
        <f>SUM(J87:O87)</f>
        <v>0</v>
      </c>
      <c r="Q87" s="104"/>
      <c r="R87" s="101"/>
      <c r="S87" s="101"/>
      <c r="T87" s="101"/>
      <c r="U87" s="101"/>
      <c r="V87" s="102"/>
      <c r="W87" s="192">
        <f>SUM(Q87:V87)</f>
        <v>0</v>
      </c>
      <c r="X87" s="104"/>
      <c r="Y87" s="101"/>
      <c r="Z87" s="101"/>
      <c r="AA87" s="101"/>
      <c r="AB87" s="101"/>
      <c r="AC87" s="102"/>
      <c r="AD87" s="192">
        <f>SUM(X87:AC87)</f>
        <v>0</v>
      </c>
      <c r="AE87" s="104"/>
      <c r="AF87" s="101"/>
      <c r="AG87" s="108"/>
      <c r="AH87" s="136"/>
      <c r="AI87" s="84">
        <f t="shared" si="51"/>
        <v>0</v>
      </c>
      <c r="AJ87" s="6"/>
      <c r="AK87" s="227"/>
      <c r="AL87" s="230"/>
      <c r="AM87" s="71"/>
      <c r="AN87" s="70"/>
    </row>
    <row r="88" spans="1:40" ht="25.5" customHeight="1" x14ac:dyDescent="0.25">
      <c r="A88" s="24">
        <v>9</v>
      </c>
      <c r="B88" s="112" t="s">
        <v>32</v>
      </c>
      <c r="C88" s="41" t="s">
        <v>2</v>
      </c>
      <c r="D88" s="104"/>
      <c r="E88" s="101"/>
      <c r="F88" s="101"/>
      <c r="G88" s="101"/>
      <c r="H88" s="102"/>
      <c r="I88" s="192">
        <f t="shared" ref="I88" si="52">SUM(D88:H88)+SUM(AH75)</f>
        <v>0</v>
      </c>
      <c r="J88" s="104"/>
      <c r="K88" s="101"/>
      <c r="L88" s="101"/>
      <c r="M88" s="101"/>
      <c r="N88" s="101"/>
      <c r="O88" s="102"/>
      <c r="P88" s="192">
        <f t="shared" ref="P88:P89" si="53">SUM(J88:O88)</f>
        <v>0</v>
      </c>
      <c r="Q88" s="104"/>
      <c r="R88" s="101"/>
      <c r="S88" s="101"/>
      <c r="T88" s="101"/>
      <c r="U88" s="101"/>
      <c r="V88" s="102"/>
      <c r="W88" s="192">
        <f>SUM(Q88:V88)</f>
        <v>0</v>
      </c>
      <c r="X88" s="104"/>
      <c r="Y88" s="101"/>
      <c r="Z88" s="101"/>
      <c r="AA88" s="101"/>
      <c r="AB88" s="101"/>
      <c r="AC88" s="102"/>
      <c r="AD88" s="192">
        <f t="shared" ref="AD88" si="54">SUM(X88:AC88)</f>
        <v>0</v>
      </c>
      <c r="AE88" s="104"/>
      <c r="AF88" s="101"/>
      <c r="AG88" s="108"/>
      <c r="AH88" s="136"/>
      <c r="AI88" s="84">
        <f t="shared" si="51"/>
        <v>0</v>
      </c>
      <c r="AJ88" s="6"/>
      <c r="AK88" s="228"/>
      <c r="AL88" s="231"/>
      <c r="AM88" s="71"/>
      <c r="AN88" s="199" t="s">
        <v>136</v>
      </c>
    </row>
    <row r="89" spans="1:40" ht="25.5" customHeight="1" thickBot="1" x14ac:dyDescent="0.3">
      <c r="A89" s="24">
        <v>10</v>
      </c>
      <c r="B89" s="176" t="s">
        <v>33</v>
      </c>
      <c r="C89" s="45" t="s">
        <v>2</v>
      </c>
      <c r="D89" s="64"/>
      <c r="E89" s="63"/>
      <c r="F89" s="63"/>
      <c r="G89" s="63"/>
      <c r="H89" s="63"/>
      <c r="I89" s="192">
        <f>SUM(D89:H89)+SUM(AH76)</f>
        <v>0</v>
      </c>
      <c r="J89" s="64"/>
      <c r="K89" s="63"/>
      <c r="L89" s="63"/>
      <c r="M89" s="63"/>
      <c r="N89" s="63"/>
      <c r="O89" s="63"/>
      <c r="P89" s="193">
        <f t="shared" si="53"/>
        <v>0</v>
      </c>
      <c r="Q89" s="64"/>
      <c r="R89" s="63"/>
      <c r="S89" s="63"/>
      <c r="T89" s="63"/>
      <c r="U89" s="63"/>
      <c r="V89" s="63"/>
      <c r="W89" s="193">
        <f t="shared" ref="W89" si="55">SUM(Q89:V89)</f>
        <v>0</v>
      </c>
      <c r="X89" s="64"/>
      <c r="Y89" s="63"/>
      <c r="Z89" s="63"/>
      <c r="AA89" s="63"/>
      <c r="AB89" s="63"/>
      <c r="AC89" s="63"/>
      <c r="AD89" s="193">
        <f>SUM(X89:AC89)</f>
        <v>0</v>
      </c>
      <c r="AE89" s="64"/>
      <c r="AF89" s="63"/>
      <c r="AG89" s="109"/>
      <c r="AH89" s="137"/>
      <c r="AI89" s="84">
        <f t="shared" si="51"/>
        <v>0</v>
      </c>
      <c r="AJ89" s="6"/>
      <c r="AK89" s="48">
        <f>AK67+AK80+AK54+AK41+AK28+AK15</f>
        <v>0</v>
      </c>
      <c r="AL89" s="49">
        <f>AM19+AM32+AM45+AM58+AM71+AM84</f>
        <v>1057.7999999999997</v>
      </c>
      <c r="AM89" s="50"/>
      <c r="AN89" s="51">
        <f>AK89-AL89+$AN$15</f>
        <v>-1057.7999999999997</v>
      </c>
    </row>
    <row r="90" spans="1:40" ht="13.5" thickBot="1" x14ac:dyDescent="0.3">
      <c r="AI90" s="66"/>
      <c r="AJ90" s="67"/>
      <c r="AK90" s="68"/>
    </row>
    <row r="91" spans="1:40" ht="13.5" customHeight="1" thickBot="1" x14ac:dyDescent="0.3">
      <c r="A91" s="24"/>
      <c r="B91" s="232" t="s">
        <v>39</v>
      </c>
      <c r="C91" s="234" t="s">
        <v>45</v>
      </c>
      <c r="D91" s="25" t="s">
        <v>72</v>
      </c>
      <c r="E91" s="26"/>
      <c r="F91" s="26"/>
      <c r="G91" s="26"/>
      <c r="H91" s="25" t="s">
        <v>73</v>
      </c>
      <c r="I91" s="26"/>
      <c r="J91" s="26"/>
      <c r="K91" s="26"/>
      <c r="L91" s="26"/>
      <c r="M91" s="26"/>
      <c r="N91" s="26"/>
      <c r="O91" s="25" t="s">
        <v>74</v>
      </c>
      <c r="P91" s="26"/>
      <c r="Q91" s="26"/>
      <c r="R91" s="26"/>
      <c r="S91" s="26"/>
      <c r="T91" s="26"/>
      <c r="U91" s="54"/>
      <c r="V91" s="25" t="s">
        <v>75</v>
      </c>
      <c r="W91" s="26"/>
      <c r="X91" s="26"/>
      <c r="Y91" s="26"/>
      <c r="Z91" s="26"/>
      <c r="AA91" s="26"/>
      <c r="AB91" s="54"/>
      <c r="AC91" s="25" t="s">
        <v>76</v>
      </c>
      <c r="AD91" s="26"/>
      <c r="AE91" s="26"/>
      <c r="AF91" s="26"/>
      <c r="AG91" s="26"/>
      <c r="AH91" s="54"/>
      <c r="AI91" s="87" t="s">
        <v>99</v>
      </c>
      <c r="AJ91" s="27"/>
      <c r="AK91" s="218" t="s">
        <v>137</v>
      </c>
      <c r="AL91" s="219"/>
      <c r="AM91" s="222" t="s">
        <v>101</v>
      </c>
      <c r="AN91" s="209"/>
    </row>
    <row r="92" spans="1:40" ht="13.5" thickBot="1" x14ac:dyDescent="0.3">
      <c r="A92" s="24"/>
      <c r="B92" s="233"/>
      <c r="C92" s="235"/>
      <c r="D92" s="28">
        <v>1</v>
      </c>
      <c r="E92" s="29">
        <v>2</v>
      </c>
      <c r="F92" s="29">
        <v>3</v>
      </c>
      <c r="G92" s="55">
        <v>4</v>
      </c>
      <c r="H92" s="28">
        <v>5</v>
      </c>
      <c r="I92" s="29">
        <v>6</v>
      </c>
      <c r="J92" s="29">
        <v>7</v>
      </c>
      <c r="K92" s="29">
        <v>8</v>
      </c>
      <c r="L92" s="29">
        <v>9</v>
      </c>
      <c r="M92" s="29">
        <v>10</v>
      </c>
      <c r="N92" s="55">
        <v>11</v>
      </c>
      <c r="O92" s="28">
        <v>12</v>
      </c>
      <c r="P92" s="29">
        <v>13</v>
      </c>
      <c r="Q92" s="29">
        <v>14</v>
      </c>
      <c r="R92" s="29">
        <v>15</v>
      </c>
      <c r="S92" s="29">
        <v>16</v>
      </c>
      <c r="T92" s="29">
        <v>17</v>
      </c>
      <c r="U92" s="55">
        <v>18</v>
      </c>
      <c r="V92" s="28">
        <v>19</v>
      </c>
      <c r="W92" s="29">
        <v>20</v>
      </c>
      <c r="X92" s="29">
        <v>21</v>
      </c>
      <c r="Y92" s="29">
        <v>22</v>
      </c>
      <c r="Z92" s="29">
        <v>23</v>
      </c>
      <c r="AA92" s="29">
        <v>24</v>
      </c>
      <c r="AB92" s="55">
        <v>25</v>
      </c>
      <c r="AC92" s="28">
        <v>26</v>
      </c>
      <c r="AD92" s="29">
        <v>27</v>
      </c>
      <c r="AE92" s="29">
        <v>28</v>
      </c>
      <c r="AF92" s="29">
        <v>29</v>
      </c>
      <c r="AG92" s="29">
        <v>30</v>
      </c>
      <c r="AH92" s="55">
        <v>31</v>
      </c>
      <c r="AI92" s="88"/>
      <c r="AJ92" s="27"/>
      <c r="AK92" s="220"/>
      <c r="AL92" s="221"/>
      <c r="AM92" s="223"/>
      <c r="AN92" s="210"/>
    </row>
    <row r="93" spans="1:40" s="180" customFormat="1" ht="25.5" customHeight="1" x14ac:dyDescent="0.25">
      <c r="A93" s="24">
        <v>1</v>
      </c>
      <c r="B93" s="172" t="s">
        <v>24</v>
      </c>
      <c r="C93" s="95" t="s">
        <v>0</v>
      </c>
      <c r="D93" s="32"/>
      <c r="E93" s="33"/>
      <c r="F93" s="34"/>
      <c r="G93" s="149"/>
      <c r="H93" s="32"/>
      <c r="I93" s="33"/>
      <c r="J93" s="33"/>
      <c r="K93" s="33"/>
      <c r="L93" s="33"/>
      <c r="M93" s="34"/>
      <c r="N93" s="149"/>
      <c r="O93" s="32"/>
      <c r="P93" s="33"/>
      <c r="Q93" s="33"/>
      <c r="R93" s="33"/>
      <c r="S93" s="33"/>
      <c r="T93" s="34"/>
      <c r="U93" s="149"/>
      <c r="V93" s="32"/>
      <c r="W93" s="33"/>
      <c r="X93" s="33"/>
      <c r="Y93" s="33"/>
      <c r="Z93" s="33"/>
      <c r="AA93" s="34"/>
      <c r="AB93" s="149"/>
      <c r="AC93" s="32"/>
      <c r="AD93" s="33"/>
      <c r="AE93" s="33"/>
      <c r="AF93" s="33"/>
      <c r="AG93" s="33"/>
      <c r="AH93" s="110"/>
      <c r="AI93" s="89">
        <f>SUM(D93:AH93)</f>
        <v>0</v>
      </c>
      <c r="AJ93" s="6"/>
      <c r="AK93" s="212">
        <f>AI93+AI95+AI100+AI101+AI102+AI96</f>
        <v>0</v>
      </c>
      <c r="AL93" s="213"/>
      <c r="AM93" s="80">
        <v>22</v>
      </c>
      <c r="AN93" s="210"/>
    </row>
    <row r="94" spans="1:40" s="180" customFormat="1" ht="25.5" customHeight="1" x14ac:dyDescent="0.25">
      <c r="A94" s="24">
        <v>2</v>
      </c>
      <c r="B94" s="173" t="s">
        <v>25</v>
      </c>
      <c r="C94" s="95" t="s">
        <v>1</v>
      </c>
      <c r="D94" s="32"/>
      <c r="E94" s="33"/>
      <c r="F94" s="33"/>
      <c r="G94" s="36"/>
      <c r="H94" s="32"/>
      <c r="I94" s="33"/>
      <c r="J94" s="33"/>
      <c r="K94" s="33"/>
      <c r="L94" s="33"/>
      <c r="M94" s="33"/>
      <c r="N94" s="36"/>
      <c r="O94" s="32"/>
      <c r="P94" s="33"/>
      <c r="Q94" s="33"/>
      <c r="R94" s="33"/>
      <c r="S94" s="33"/>
      <c r="T94" s="33"/>
      <c r="U94" s="36"/>
      <c r="V94" s="32"/>
      <c r="W94" s="33"/>
      <c r="X94" s="33"/>
      <c r="Y94" s="33"/>
      <c r="Z94" s="33"/>
      <c r="AA94" s="33"/>
      <c r="AB94" s="36"/>
      <c r="AC94" s="32"/>
      <c r="AD94" s="33"/>
      <c r="AE94" s="33"/>
      <c r="AF94" s="33"/>
      <c r="AG94" s="33"/>
      <c r="AH94" s="72"/>
      <c r="AI94" s="90">
        <f>SUM(D94:AH94)</f>
        <v>0</v>
      </c>
      <c r="AJ94" s="6"/>
      <c r="AK94" s="214"/>
      <c r="AL94" s="215"/>
      <c r="AM94" s="77"/>
      <c r="AN94" s="210"/>
    </row>
    <row r="95" spans="1:40" s="180" customFormat="1" ht="38.25" x14ac:dyDescent="0.25">
      <c r="A95" s="24">
        <v>3</v>
      </c>
      <c r="B95" s="173" t="s">
        <v>26</v>
      </c>
      <c r="C95" s="38">
        <v>9.4</v>
      </c>
      <c r="D95" s="188">
        <f>IF(D94&gt;0.51,D94-0.5,0)</f>
        <v>0</v>
      </c>
      <c r="E95" s="33">
        <f t="shared" ref="E95:AH95" si="56">IF(E94&gt;0.51,E94-0.5,0)</f>
        <v>0</v>
      </c>
      <c r="F95" s="33">
        <f t="shared" ref="F95:H95" si="57">IF(F94&gt;0.51,F94-0.5,0)</f>
        <v>0</v>
      </c>
      <c r="G95" s="36">
        <f t="shared" si="57"/>
        <v>0</v>
      </c>
      <c r="H95" s="32">
        <f t="shared" si="57"/>
        <v>0</v>
      </c>
      <c r="I95" s="33">
        <f t="shared" si="56"/>
        <v>0</v>
      </c>
      <c r="J95" s="33">
        <f t="shared" si="56"/>
        <v>0</v>
      </c>
      <c r="K95" s="33">
        <f t="shared" si="56"/>
        <v>0</v>
      </c>
      <c r="L95" s="33">
        <f t="shared" si="56"/>
        <v>0</v>
      </c>
      <c r="M95" s="33">
        <f t="shared" ref="M95:O95" si="58">IF(M94&gt;0.51,M94-0.5,0)</f>
        <v>0</v>
      </c>
      <c r="N95" s="36">
        <f t="shared" si="58"/>
        <v>0</v>
      </c>
      <c r="O95" s="32">
        <f t="shared" si="58"/>
        <v>0</v>
      </c>
      <c r="P95" s="33">
        <f t="shared" si="56"/>
        <v>0</v>
      </c>
      <c r="Q95" s="33">
        <f t="shared" si="56"/>
        <v>0</v>
      </c>
      <c r="R95" s="33">
        <f t="shared" si="56"/>
        <v>0</v>
      </c>
      <c r="S95" s="33">
        <f t="shared" si="56"/>
        <v>0</v>
      </c>
      <c r="T95" s="33">
        <f t="shared" ref="T95:V95" si="59">IF(T94&gt;0.51,T94-0.5,0)</f>
        <v>0</v>
      </c>
      <c r="U95" s="36">
        <f t="shared" si="59"/>
        <v>0</v>
      </c>
      <c r="V95" s="32">
        <f t="shared" si="59"/>
        <v>0</v>
      </c>
      <c r="W95" s="33">
        <f t="shared" si="56"/>
        <v>0</v>
      </c>
      <c r="X95" s="33">
        <f t="shared" si="56"/>
        <v>0</v>
      </c>
      <c r="Y95" s="33">
        <f t="shared" si="56"/>
        <v>0</v>
      </c>
      <c r="Z95" s="33">
        <f t="shared" si="56"/>
        <v>0</v>
      </c>
      <c r="AA95" s="33">
        <f t="shared" ref="AA95:AC95" si="60">IF(AA94&gt;0.51,AA94-0.5,0)</f>
        <v>0</v>
      </c>
      <c r="AB95" s="36">
        <f t="shared" si="60"/>
        <v>0</v>
      </c>
      <c r="AC95" s="32">
        <f t="shared" si="60"/>
        <v>0</v>
      </c>
      <c r="AD95" s="33">
        <f t="shared" si="56"/>
        <v>0</v>
      </c>
      <c r="AE95" s="33">
        <f t="shared" si="56"/>
        <v>0</v>
      </c>
      <c r="AF95" s="33">
        <f t="shared" si="56"/>
        <v>0</v>
      </c>
      <c r="AG95" s="33">
        <f t="shared" si="56"/>
        <v>0</v>
      </c>
      <c r="AH95" s="72">
        <f t="shared" si="56"/>
        <v>0</v>
      </c>
      <c r="AI95" s="90">
        <f>SUM(D95:AH95)</f>
        <v>0</v>
      </c>
      <c r="AJ95" s="6"/>
      <c r="AK95" s="214"/>
      <c r="AL95" s="215"/>
      <c r="AM95" s="77"/>
      <c r="AN95" s="210"/>
    </row>
    <row r="96" spans="1:40" s="180" customFormat="1" ht="25.5" customHeight="1" x14ac:dyDescent="0.25">
      <c r="A96" s="24">
        <v>4</v>
      </c>
      <c r="B96" s="174" t="s">
        <v>27</v>
      </c>
      <c r="C96" s="96" t="s">
        <v>0</v>
      </c>
      <c r="D96" s="32"/>
      <c r="E96" s="33"/>
      <c r="F96" s="33"/>
      <c r="G96" s="36"/>
      <c r="H96" s="32"/>
      <c r="I96" s="33"/>
      <c r="J96" s="33"/>
      <c r="K96" s="33"/>
      <c r="L96" s="33"/>
      <c r="M96" s="33"/>
      <c r="N96" s="36"/>
      <c r="O96" s="32"/>
      <c r="P96" s="33"/>
      <c r="Q96" s="33"/>
      <c r="R96" s="33"/>
      <c r="S96" s="33"/>
      <c r="T96" s="33"/>
      <c r="U96" s="36"/>
      <c r="V96" s="32"/>
      <c r="W96" s="33"/>
      <c r="X96" s="33"/>
      <c r="Y96" s="33"/>
      <c r="Z96" s="33"/>
      <c r="AA96" s="33"/>
      <c r="AB96" s="36"/>
      <c r="AC96" s="32"/>
      <c r="AD96" s="33"/>
      <c r="AE96" s="33"/>
      <c r="AF96" s="33"/>
      <c r="AG96" s="33"/>
      <c r="AH96" s="72"/>
      <c r="AI96" s="90">
        <f>SUM(D96:AH96)</f>
        <v>0</v>
      </c>
      <c r="AJ96" s="6"/>
      <c r="AK96" s="216"/>
      <c r="AL96" s="217"/>
      <c r="AM96" s="197" t="s">
        <v>138</v>
      </c>
      <c r="AN96" s="211"/>
    </row>
    <row r="97" spans="1:40" ht="25.5" customHeight="1" x14ac:dyDescent="0.25">
      <c r="A97" s="24">
        <v>5</v>
      </c>
      <c r="B97" s="173" t="s">
        <v>28</v>
      </c>
      <c r="C97" s="96"/>
      <c r="D97" s="32"/>
      <c r="E97" s="33"/>
      <c r="F97" s="33"/>
      <c r="G97" s="189">
        <f>SUM(D93:G93)+SUM(D96:G96)+SUM(AE80:AG80)+SUM(AE83:AG83)</f>
        <v>0</v>
      </c>
      <c r="H97" s="32"/>
      <c r="I97" s="33"/>
      <c r="J97" s="33"/>
      <c r="K97" s="33"/>
      <c r="L97" s="33"/>
      <c r="M97" s="33"/>
      <c r="N97" s="189">
        <f>SUM(H93:N93)+SUM(H96:N96)</f>
        <v>0</v>
      </c>
      <c r="O97" s="32"/>
      <c r="P97" s="33"/>
      <c r="Q97" s="33"/>
      <c r="R97" s="33"/>
      <c r="S97" s="33"/>
      <c r="T97" s="33"/>
      <c r="U97" s="189">
        <f>SUM(O93:U93)+SUM(O96:U96)</f>
        <v>0</v>
      </c>
      <c r="V97" s="32"/>
      <c r="W97" s="33"/>
      <c r="X97" s="33"/>
      <c r="Y97" s="33"/>
      <c r="Z97" s="33"/>
      <c r="AA97" s="33"/>
      <c r="AB97" s="189">
        <f>SUM(V93:AB93)+SUM(V96:AB96)</f>
        <v>0</v>
      </c>
      <c r="AC97" s="32"/>
      <c r="AD97" s="33"/>
      <c r="AE97" s="33"/>
      <c r="AF97" s="33"/>
      <c r="AG97" s="33"/>
      <c r="AH97" s="72"/>
      <c r="AI97" s="91">
        <f>G97+N97+U97+AB97</f>
        <v>0</v>
      </c>
      <c r="AJ97" s="6"/>
      <c r="AK97" s="226" t="s">
        <v>103</v>
      </c>
      <c r="AL97" s="229" t="s">
        <v>104</v>
      </c>
      <c r="AM97" s="35">
        <f>(AM93*8.2)/100*C11</f>
        <v>180.39999999999998</v>
      </c>
      <c r="AN97" s="198" t="s">
        <v>139</v>
      </c>
    </row>
    <row r="98" spans="1:40" ht="25.5" customHeight="1" x14ac:dyDescent="0.25">
      <c r="A98" s="24">
        <v>6</v>
      </c>
      <c r="B98" s="175" t="s">
        <v>29</v>
      </c>
      <c r="C98" s="97"/>
      <c r="D98" s="32"/>
      <c r="E98" s="33"/>
      <c r="F98" s="33"/>
      <c r="G98" s="189">
        <f>SUM(D93:G93)+SUM(D95:G96)+SUM(AE80:AG80)+SUM(AE82:AG83)</f>
        <v>0</v>
      </c>
      <c r="H98" s="32"/>
      <c r="I98" s="33"/>
      <c r="J98" s="33"/>
      <c r="K98" s="33"/>
      <c r="L98" s="33"/>
      <c r="M98" s="33"/>
      <c r="N98" s="189">
        <f>SUM(H93:N93)+SUM(H95:N96)</f>
        <v>0</v>
      </c>
      <c r="O98" s="32"/>
      <c r="P98" s="33"/>
      <c r="Q98" s="33"/>
      <c r="R98" s="33"/>
      <c r="S98" s="33"/>
      <c r="T98" s="33"/>
      <c r="U98" s="189">
        <f>SUM(O93:U93)+SUM(O95:U96)</f>
        <v>0</v>
      </c>
      <c r="V98" s="32"/>
      <c r="W98" s="33"/>
      <c r="X98" s="33"/>
      <c r="Y98" s="33"/>
      <c r="Z98" s="33"/>
      <c r="AA98" s="33"/>
      <c r="AB98" s="189">
        <f>SUM(V93:AB93)+SUM(V95:AB96)</f>
        <v>0</v>
      </c>
      <c r="AC98" s="32"/>
      <c r="AD98" s="33"/>
      <c r="AE98" s="33"/>
      <c r="AF98" s="33"/>
      <c r="AG98" s="33"/>
      <c r="AH98" s="72"/>
      <c r="AI98" s="91">
        <f t="shared" ref="AI98:AI102" si="61">G98+N98+U98+AB98</f>
        <v>0</v>
      </c>
      <c r="AJ98" s="6"/>
      <c r="AK98" s="227"/>
      <c r="AL98" s="230"/>
      <c r="AM98" s="71"/>
      <c r="AN98" s="178">
        <f>AK93-AM97</f>
        <v>-180.39999999999998</v>
      </c>
    </row>
    <row r="99" spans="1:40" ht="25.5" customHeight="1" x14ac:dyDescent="0.25">
      <c r="A99" s="24">
        <v>7</v>
      </c>
      <c r="B99" s="173" t="s">
        <v>30</v>
      </c>
      <c r="C99" s="98"/>
      <c r="D99" s="32"/>
      <c r="E99" s="73"/>
      <c r="F99" s="33"/>
      <c r="G99" s="36"/>
      <c r="H99" s="32"/>
      <c r="I99" s="33"/>
      <c r="J99" s="33"/>
      <c r="K99" s="33"/>
      <c r="L99" s="33"/>
      <c r="M99" s="33"/>
      <c r="N99" s="36"/>
      <c r="O99" s="32"/>
      <c r="P99" s="33"/>
      <c r="Q99" s="33"/>
      <c r="R99" s="33"/>
      <c r="S99" s="33"/>
      <c r="T99" s="33"/>
      <c r="U99" s="36"/>
      <c r="V99" s="32"/>
      <c r="W99" s="33"/>
      <c r="X99" s="33"/>
      <c r="Y99" s="33"/>
      <c r="Z99" s="33"/>
      <c r="AA99" s="33"/>
      <c r="AB99" s="36"/>
      <c r="AC99" s="32"/>
      <c r="AD99" s="33"/>
      <c r="AE99" s="73"/>
      <c r="AF99" s="33"/>
      <c r="AG99" s="73"/>
      <c r="AH99" s="72"/>
      <c r="AI99" s="146"/>
      <c r="AJ99" s="6"/>
      <c r="AK99" s="227"/>
      <c r="AL99" s="230"/>
      <c r="AM99" s="71"/>
      <c r="AN99" s="44"/>
    </row>
    <row r="100" spans="1:40" ht="25.5" customHeight="1" x14ac:dyDescent="0.25">
      <c r="A100" s="24">
        <v>8</v>
      </c>
      <c r="B100" s="112" t="s">
        <v>31</v>
      </c>
      <c r="C100" s="98" t="s">
        <v>2</v>
      </c>
      <c r="D100" s="42"/>
      <c r="E100" s="43"/>
      <c r="F100" s="43"/>
      <c r="G100" s="190">
        <f>SUM(D100:F100)+SUM(AE87:AG87)</f>
        <v>0</v>
      </c>
      <c r="H100" s="42"/>
      <c r="I100" s="43"/>
      <c r="J100" s="43"/>
      <c r="K100" s="43"/>
      <c r="L100" s="43"/>
      <c r="M100" s="43"/>
      <c r="N100" s="190">
        <f>SUM(H100:M100)</f>
        <v>0</v>
      </c>
      <c r="O100" s="42"/>
      <c r="P100" s="43"/>
      <c r="Q100" s="43"/>
      <c r="R100" s="43"/>
      <c r="S100" s="43"/>
      <c r="T100" s="43"/>
      <c r="U100" s="190">
        <f>SUM(O100:T100)</f>
        <v>0</v>
      </c>
      <c r="V100" s="42"/>
      <c r="W100" s="43"/>
      <c r="X100" s="43"/>
      <c r="Y100" s="43"/>
      <c r="Z100" s="43"/>
      <c r="AA100" s="43"/>
      <c r="AB100" s="190">
        <f>SUM(V100:AA100)</f>
        <v>0</v>
      </c>
      <c r="AC100" s="42"/>
      <c r="AD100" s="43"/>
      <c r="AE100" s="43"/>
      <c r="AF100" s="43"/>
      <c r="AG100" s="43"/>
      <c r="AH100" s="93"/>
      <c r="AI100" s="91">
        <f t="shared" si="61"/>
        <v>0</v>
      </c>
      <c r="AJ100" s="6"/>
      <c r="AK100" s="227"/>
      <c r="AL100" s="230"/>
      <c r="AM100" s="71"/>
      <c r="AN100" s="70"/>
    </row>
    <row r="101" spans="1:40" ht="25.5" customHeight="1" x14ac:dyDescent="0.25">
      <c r="A101" s="24">
        <v>9</v>
      </c>
      <c r="B101" s="112" t="s">
        <v>32</v>
      </c>
      <c r="C101" s="98" t="s">
        <v>2</v>
      </c>
      <c r="D101" s="42"/>
      <c r="E101" s="43"/>
      <c r="F101" s="43"/>
      <c r="G101" s="190">
        <f>SUM(D101:F101)+SUM(AE88:AG88)</f>
        <v>0</v>
      </c>
      <c r="H101" s="42"/>
      <c r="I101" s="43"/>
      <c r="J101" s="43"/>
      <c r="K101" s="43"/>
      <c r="L101" s="43"/>
      <c r="M101" s="43"/>
      <c r="N101" s="190">
        <f>SUM(H101:M101)</f>
        <v>0</v>
      </c>
      <c r="O101" s="42"/>
      <c r="P101" s="43"/>
      <c r="Q101" s="43"/>
      <c r="R101" s="43"/>
      <c r="S101" s="43"/>
      <c r="T101" s="43"/>
      <c r="U101" s="190">
        <f>SUM(O101:T101)</f>
        <v>0</v>
      </c>
      <c r="V101" s="42"/>
      <c r="W101" s="43"/>
      <c r="X101" s="43"/>
      <c r="Y101" s="43"/>
      <c r="Z101" s="43"/>
      <c r="AA101" s="43"/>
      <c r="AB101" s="190">
        <f>SUM(V101:AA101)</f>
        <v>0</v>
      </c>
      <c r="AC101" s="42"/>
      <c r="AD101" s="43"/>
      <c r="AE101" s="43"/>
      <c r="AF101" s="43"/>
      <c r="AG101" s="43"/>
      <c r="AH101" s="93"/>
      <c r="AI101" s="91">
        <f>G101+N101+U101+AB101</f>
        <v>0</v>
      </c>
      <c r="AJ101" s="6"/>
      <c r="AK101" s="228"/>
      <c r="AL101" s="231"/>
      <c r="AM101" s="71"/>
      <c r="AN101" s="199" t="s">
        <v>140</v>
      </c>
    </row>
    <row r="102" spans="1:40" ht="25.5" customHeight="1" thickBot="1" x14ac:dyDescent="0.3">
      <c r="A102" s="24">
        <v>10</v>
      </c>
      <c r="B102" s="176" t="s">
        <v>33</v>
      </c>
      <c r="C102" s="99" t="s">
        <v>2</v>
      </c>
      <c r="D102" s="46"/>
      <c r="E102" s="47"/>
      <c r="F102" s="47"/>
      <c r="G102" s="190">
        <f>SUM(D102:F102)+SUM(AE89:AG89)</f>
        <v>0</v>
      </c>
      <c r="H102" s="46"/>
      <c r="I102" s="47"/>
      <c r="J102" s="47"/>
      <c r="K102" s="47"/>
      <c r="L102" s="47"/>
      <c r="M102" s="47"/>
      <c r="N102" s="191">
        <f t="shared" ref="N102" si="62">SUM(H102:M102)</f>
        <v>0</v>
      </c>
      <c r="O102" s="46"/>
      <c r="P102" s="47"/>
      <c r="Q102" s="47"/>
      <c r="R102" s="47"/>
      <c r="S102" s="47"/>
      <c r="T102" s="47"/>
      <c r="U102" s="191">
        <f t="shared" ref="U102" si="63">SUM(O102:T102)</f>
        <v>0</v>
      </c>
      <c r="V102" s="46"/>
      <c r="W102" s="47"/>
      <c r="X102" s="47"/>
      <c r="Y102" s="47"/>
      <c r="Z102" s="47"/>
      <c r="AA102" s="47"/>
      <c r="AB102" s="191">
        <f t="shared" ref="AB102" si="64">SUM(V102:AA102)</f>
        <v>0</v>
      </c>
      <c r="AC102" s="46"/>
      <c r="AD102" s="47"/>
      <c r="AE102" s="47"/>
      <c r="AF102" s="47"/>
      <c r="AG102" s="47"/>
      <c r="AH102" s="94"/>
      <c r="AI102" s="91">
        <f t="shared" si="61"/>
        <v>0</v>
      </c>
      <c r="AJ102" s="6"/>
      <c r="AK102" s="48">
        <f>AK80+AK93+AK67+AK54+AK41+AK28+AK15</f>
        <v>0</v>
      </c>
      <c r="AL102" s="49">
        <f>AM97+AM84+AM71+AM58+AM45+AM32+AM19</f>
        <v>1238.2</v>
      </c>
      <c r="AM102" s="50"/>
      <c r="AN102" s="51">
        <f>AK102-AL102+$AN$15</f>
        <v>-1238.2</v>
      </c>
    </row>
    <row r="103" spans="1:40" ht="13.5" thickBot="1" x14ac:dyDescent="0.3">
      <c r="B103" s="122"/>
      <c r="C103" s="52"/>
      <c r="AI103" s="53"/>
      <c r="AK103" s="117"/>
      <c r="AL103" s="117"/>
    </row>
    <row r="104" spans="1:40" ht="13.5" customHeight="1" thickBot="1" x14ac:dyDescent="0.3">
      <c r="A104" s="24"/>
      <c r="B104" s="232" t="s">
        <v>40</v>
      </c>
      <c r="C104" s="234" t="s">
        <v>45</v>
      </c>
      <c r="D104" s="111" t="s">
        <v>76</v>
      </c>
      <c r="E104" s="25" t="s">
        <v>77</v>
      </c>
      <c r="F104" s="26"/>
      <c r="G104" s="26"/>
      <c r="H104" s="26"/>
      <c r="I104" s="26"/>
      <c r="J104" s="26"/>
      <c r="K104" s="26"/>
      <c r="L104" s="25" t="s">
        <v>78</v>
      </c>
      <c r="M104" s="26"/>
      <c r="N104" s="26"/>
      <c r="O104" s="26"/>
      <c r="P104" s="26"/>
      <c r="Q104" s="26"/>
      <c r="R104" s="54"/>
      <c r="S104" s="25" t="s">
        <v>79</v>
      </c>
      <c r="T104" s="26"/>
      <c r="U104" s="26"/>
      <c r="V104" s="26"/>
      <c r="W104" s="26"/>
      <c r="X104" s="26"/>
      <c r="Y104" s="54"/>
      <c r="Z104" s="25" t="s">
        <v>80</v>
      </c>
      <c r="AA104" s="26"/>
      <c r="AB104" s="26"/>
      <c r="AC104" s="26"/>
      <c r="AD104" s="26"/>
      <c r="AE104" s="26"/>
      <c r="AF104" s="54"/>
      <c r="AG104" s="25" t="s">
        <v>81</v>
      </c>
      <c r="AH104" s="54"/>
      <c r="AI104" s="87" t="s">
        <v>99</v>
      </c>
      <c r="AJ104" s="6"/>
      <c r="AK104" s="218" t="s">
        <v>141</v>
      </c>
      <c r="AL104" s="219"/>
      <c r="AM104" s="222" t="s">
        <v>101</v>
      </c>
      <c r="AN104" s="209"/>
    </row>
    <row r="105" spans="1:40" ht="13.5" thickBot="1" x14ac:dyDescent="0.3">
      <c r="A105" s="24"/>
      <c r="B105" s="233"/>
      <c r="C105" s="235"/>
      <c r="D105" s="112">
        <v>1</v>
      </c>
      <c r="E105" s="28">
        <v>2</v>
      </c>
      <c r="F105" s="29">
        <v>3</v>
      </c>
      <c r="G105" s="29">
        <v>4</v>
      </c>
      <c r="H105" s="29">
        <v>5</v>
      </c>
      <c r="I105" s="29">
        <v>6</v>
      </c>
      <c r="J105" s="29">
        <v>7</v>
      </c>
      <c r="K105" s="55">
        <v>8</v>
      </c>
      <c r="L105" s="28">
        <v>9</v>
      </c>
      <c r="M105" s="29">
        <v>10</v>
      </c>
      <c r="N105" s="29">
        <v>11</v>
      </c>
      <c r="O105" s="29">
        <v>12</v>
      </c>
      <c r="P105" s="29">
        <v>13</v>
      </c>
      <c r="Q105" s="29">
        <v>14</v>
      </c>
      <c r="R105" s="55">
        <v>15</v>
      </c>
      <c r="S105" s="28">
        <v>16</v>
      </c>
      <c r="T105" s="29">
        <v>17</v>
      </c>
      <c r="U105" s="29">
        <v>18</v>
      </c>
      <c r="V105" s="29">
        <v>19</v>
      </c>
      <c r="W105" s="29">
        <v>20</v>
      </c>
      <c r="X105" s="29">
        <v>21</v>
      </c>
      <c r="Y105" s="55">
        <v>22</v>
      </c>
      <c r="Z105" s="28">
        <v>23</v>
      </c>
      <c r="AA105" s="29">
        <v>24</v>
      </c>
      <c r="AB105" s="29">
        <v>25</v>
      </c>
      <c r="AC105" s="29">
        <v>26</v>
      </c>
      <c r="AD105" s="29">
        <v>27</v>
      </c>
      <c r="AE105" s="29">
        <v>28</v>
      </c>
      <c r="AF105" s="55">
        <v>29</v>
      </c>
      <c r="AG105" s="28">
        <v>30</v>
      </c>
      <c r="AH105" s="55">
        <v>31</v>
      </c>
      <c r="AI105" s="88"/>
      <c r="AJ105" s="6"/>
      <c r="AK105" s="220"/>
      <c r="AL105" s="221"/>
      <c r="AM105" s="223"/>
      <c r="AN105" s="210"/>
    </row>
    <row r="106" spans="1:40" s="180" customFormat="1" ht="25.5" customHeight="1" x14ac:dyDescent="0.25">
      <c r="A106" s="24">
        <v>1</v>
      </c>
      <c r="B106" s="172" t="s">
        <v>24</v>
      </c>
      <c r="C106" s="95" t="s">
        <v>0</v>
      </c>
      <c r="D106" s="113"/>
      <c r="E106" s="32"/>
      <c r="F106" s="33"/>
      <c r="G106" s="33"/>
      <c r="H106" s="33"/>
      <c r="I106" s="33"/>
      <c r="J106" s="34"/>
      <c r="K106" s="149"/>
      <c r="L106" s="32"/>
      <c r="M106" s="33"/>
      <c r="N106" s="33"/>
      <c r="O106" s="33"/>
      <c r="P106" s="33"/>
      <c r="Q106" s="34"/>
      <c r="R106" s="149"/>
      <c r="S106" s="32"/>
      <c r="T106" s="33"/>
      <c r="U106" s="33"/>
      <c r="V106" s="33"/>
      <c r="W106" s="33"/>
      <c r="X106" s="34"/>
      <c r="Y106" s="149"/>
      <c r="Z106" s="32"/>
      <c r="AA106" s="33"/>
      <c r="AB106" s="33"/>
      <c r="AC106" s="33"/>
      <c r="AD106" s="33"/>
      <c r="AE106" s="34"/>
      <c r="AF106" s="149"/>
      <c r="AG106" s="32"/>
      <c r="AH106" s="72"/>
      <c r="AI106" s="89">
        <f>SUM(D106:AH106)</f>
        <v>0</v>
      </c>
      <c r="AJ106" s="6"/>
      <c r="AK106" s="212">
        <f>AI106+AI108+AI113+AI114+AI115+AI109</f>
        <v>0</v>
      </c>
      <c r="AL106" s="213"/>
      <c r="AM106" s="80">
        <v>22</v>
      </c>
      <c r="AN106" s="210"/>
    </row>
    <row r="107" spans="1:40" s="180" customFormat="1" ht="25.5" customHeight="1" x14ac:dyDescent="0.25">
      <c r="A107" s="24">
        <v>2</v>
      </c>
      <c r="B107" s="173" t="s">
        <v>25</v>
      </c>
      <c r="C107" s="95" t="s">
        <v>1</v>
      </c>
      <c r="D107" s="85"/>
      <c r="E107" s="32"/>
      <c r="F107" s="33"/>
      <c r="G107" s="33"/>
      <c r="H107" s="33"/>
      <c r="I107" s="33"/>
      <c r="J107" s="33"/>
      <c r="K107" s="36"/>
      <c r="L107" s="32"/>
      <c r="M107" s="33"/>
      <c r="N107" s="33"/>
      <c r="O107" s="33"/>
      <c r="P107" s="33"/>
      <c r="Q107" s="33"/>
      <c r="R107" s="36"/>
      <c r="S107" s="32"/>
      <c r="T107" s="33"/>
      <c r="U107" s="33"/>
      <c r="V107" s="33"/>
      <c r="W107" s="33"/>
      <c r="X107" s="33"/>
      <c r="Y107" s="36"/>
      <c r="Z107" s="32"/>
      <c r="AA107" s="33"/>
      <c r="AB107" s="33"/>
      <c r="AC107" s="33"/>
      <c r="AD107" s="33"/>
      <c r="AE107" s="33"/>
      <c r="AF107" s="36"/>
      <c r="AG107" s="32"/>
      <c r="AH107" s="72"/>
      <c r="AI107" s="90">
        <f>SUM(D107:AH107)</f>
        <v>0</v>
      </c>
      <c r="AJ107" s="6"/>
      <c r="AK107" s="214"/>
      <c r="AL107" s="215"/>
      <c r="AM107" s="77"/>
      <c r="AN107" s="210"/>
    </row>
    <row r="108" spans="1:40" s="180" customFormat="1" ht="38.25" x14ac:dyDescent="0.25">
      <c r="A108" s="24">
        <v>3</v>
      </c>
      <c r="B108" s="173" t="s">
        <v>26</v>
      </c>
      <c r="C108" s="96">
        <v>9.4</v>
      </c>
      <c r="D108" s="85">
        <f t="shared" ref="D108:E108" si="65">IF(D107&gt;0.51,D107-0.5,0)</f>
        <v>0</v>
      </c>
      <c r="E108" s="32">
        <f t="shared" si="65"/>
        <v>0</v>
      </c>
      <c r="F108" s="33">
        <f t="shared" ref="F108:AH108" si="66">IF(F107&gt;0.51,F107-0.5,0)</f>
        <v>0</v>
      </c>
      <c r="G108" s="33">
        <f t="shared" si="66"/>
        <v>0</v>
      </c>
      <c r="H108" s="33">
        <f t="shared" si="66"/>
        <v>0</v>
      </c>
      <c r="I108" s="33">
        <f t="shared" si="66"/>
        <v>0</v>
      </c>
      <c r="J108" s="33">
        <f t="shared" ref="J108:L108" si="67">IF(J107&gt;0.51,J107-0.5,0)</f>
        <v>0</v>
      </c>
      <c r="K108" s="36">
        <f t="shared" si="67"/>
        <v>0</v>
      </c>
      <c r="L108" s="32">
        <f t="shared" si="67"/>
        <v>0</v>
      </c>
      <c r="M108" s="33">
        <f t="shared" si="66"/>
        <v>0</v>
      </c>
      <c r="N108" s="33">
        <f t="shared" si="66"/>
        <v>0</v>
      </c>
      <c r="O108" s="33">
        <f t="shared" si="66"/>
        <v>0</v>
      </c>
      <c r="P108" s="33">
        <f t="shared" si="66"/>
        <v>0</v>
      </c>
      <c r="Q108" s="33">
        <f t="shared" ref="Q108:S108" si="68">IF(Q107&gt;0.51,Q107-0.5,0)</f>
        <v>0</v>
      </c>
      <c r="R108" s="36">
        <f t="shared" si="68"/>
        <v>0</v>
      </c>
      <c r="S108" s="32">
        <f t="shared" si="68"/>
        <v>0</v>
      </c>
      <c r="T108" s="33">
        <f t="shared" si="66"/>
        <v>0</v>
      </c>
      <c r="U108" s="33">
        <f t="shared" si="66"/>
        <v>0</v>
      </c>
      <c r="V108" s="33">
        <f t="shared" si="66"/>
        <v>0</v>
      </c>
      <c r="W108" s="33">
        <f t="shared" si="66"/>
        <v>0</v>
      </c>
      <c r="X108" s="33">
        <f t="shared" ref="X108:Z108" si="69">IF(X107&gt;0.51,X107-0.5,0)</f>
        <v>0</v>
      </c>
      <c r="Y108" s="36">
        <f t="shared" si="69"/>
        <v>0</v>
      </c>
      <c r="Z108" s="32">
        <f t="shared" si="69"/>
        <v>0</v>
      </c>
      <c r="AA108" s="33">
        <f t="shared" si="66"/>
        <v>0</v>
      </c>
      <c r="AB108" s="33">
        <f t="shared" si="66"/>
        <v>0</v>
      </c>
      <c r="AC108" s="33">
        <f t="shared" si="66"/>
        <v>0</v>
      </c>
      <c r="AD108" s="33">
        <f t="shared" si="66"/>
        <v>0</v>
      </c>
      <c r="AE108" s="33">
        <f t="shared" ref="AE108:AG108" si="70">IF(AE107&gt;0.51,AE107-0.5,0)</f>
        <v>0</v>
      </c>
      <c r="AF108" s="36">
        <f t="shared" si="70"/>
        <v>0</v>
      </c>
      <c r="AG108" s="32">
        <f t="shared" si="70"/>
        <v>0</v>
      </c>
      <c r="AH108" s="72">
        <f t="shared" si="66"/>
        <v>0</v>
      </c>
      <c r="AI108" s="90">
        <f>SUM(D108:AH108)</f>
        <v>0</v>
      </c>
      <c r="AJ108" s="6"/>
      <c r="AK108" s="214"/>
      <c r="AL108" s="215"/>
      <c r="AM108" s="77"/>
      <c r="AN108" s="210"/>
    </row>
    <row r="109" spans="1:40" s="180" customFormat="1" ht="25.5" customHeight="1" x14ac:dyDescent="0.25">
      <c r="A109" s="24">
        <v>4</v>
      </c>
      <c r="B109" s="174" t="s">
        <v>27</v>
      </c>
      <c r="C109" s="96" t="s">
        <v>0</v>
      </c>
      <c r="D109" s="85"/>
      <c r="E109" s="32"/>
      <c r="F109" s="33"/>
      <c r="G109" s="33"/>
      <c r="H109" s="33"/>
      <c r="I109" s="33"/>
      <c r="J109" s="39"/>
      <c r="K109" s="36"/>
      <c r="L109" s="32"/>
      <c r="M109" s="33"/>
      <c r="N109" s="33"/>
      <c r="O109" s="33"/>
      <c r="P109" s="33"/>
      <c r="Q109" s="39"/>
      <c r="R109" s="36"/>
      <c r="S109" s="32"/>
      <c r="T109" s="33"/>
      <c r="U109" s="33"/>
      <c r="V109" s="33"/>
      <c r="W109" s="33"/>
      <c r="X109" s="39"/>
      <c r="Y109" s="36"/>
      <c r="Z109" s="32"/>
      <c r="AA109" s="33"/>
      <c r="AB109" s="33"/>
      <c r="AC109" s="33"/>
      <c r="AD109" s="33"/>
      <c r="AE109" s="39"/>
      <c r="AF109" s="36"/>
      <c r="AG109" s="32"/>
      <c r="AH109" s="72"/>
      <c r="AI109" s="90">
        <f>SUM(D109:AH109)</f>
        <v>0</v>
      </c>
      <c r="AJ109" s="6"/>
      <c r="AK109" s="216"/>
      <c r="AL109" s="217"/>
      <c r="AM109" s="197" t="s">
        <v>142</v>
      </c>
      <c r="AN109" s="211"/>
    </row>
    <row r="110" spans="1:40" ht="25.5" customHeight="1" x14ac:dyDescent="0.25">
      <c r="A110" s="24">
        <v>5</v>
      </c>
      <c r="B110" s="173" t="s">
        <v>28</v>
      </c>
      <c r="C110" s="96"/>
      <c r="D110" s="194">
        <f>SUM(D106)+SUM(D109)+SUM(AC93:AH93)+SUM(AC96:AH96)</f>
        <v>0</v>
      </c>
      <c r="E110" s="32"/>
      <c r="F110" s="33"/>
      <c r="G110" s="33"/>
      <c r="H110" s="33"/>
      <c r="I110" s="33"/>
      <c r="J110" s="39"/>
      <c r="K110" s="189">
        <f>SUM(E106:K106)+SUM(E109:K109)</f>
        <v>0</v>
      </c>
      <c r="L110" s="32"/>
      <c r="M110" s="33"/>
      <c r="N110" s="33"/>
      <c r="O110" s="33"/>
      <c r="P110" s="33"/>
      <c r="Q110" s="39"/>
      <c r="R110" s="189">
        <f>SUM(L106:R106)+SUM(L109:R109)</f>
        <v>0</v>
      </c>
      <c r="S110" s="32"/>
      <c r="T110" s="33"/>
      <c r="U110" s="33"/>
      <c r="V110" s="33"/>
      <c r="W110" s="33"/>
      <c r="X110" s="39"/>
      <c r="Y110" s="189">
        <f>SUM(S106:Y106)+SUM(S109:Y109)</f>
        <v>0</v>
      </c>
      <c r="Z110" s="32"/>
      <c r="AA110" s="33"/>
      <c r="AB110" s="33"/>
      <c r="AC110" s="33"/>
      <c r="AD110" s="33"/>
      <c r="AE110" s="39"/>
      <c r="AF110" s="189">
        <f>SUM(Z106:AF106)+SUM(Z109:AF109)</f>
        <v>0</v>
      </c>
      <c r="AG110" s="32"/>
      <c r="AH110" s="72"/>
      <c r="AI110" s="91">
        <f>D110+K110+R110+Y110+AF110</f>
        <v>0</v>
      </c>
      <c r="AJ110" s="6"/>
      <c r="AK110" s="226" t="s">
        <v>143</v>
      </c>
      <c r="AL110" s="229" t="s">
        <v>144</v>
      </c>
      <c r="AM110" s="35">
        <f>(AM106*8.2)/100*C11</f>
        <v>180.39999999999998</v>
      </c>
      <c r="AN110" s="198" t="s">
        <v>145</v>
      </c>
    </row>
    <row r="111" spans="1:40" ht="25.5" customHeight="1" x14ac:dyDescent="0.25">
      <c r="A111" s="24">
        <v>6</v>
      </c>
      <c r="B111" s="175" t="s">
        <v>29</v>
      </c>
      <c r="C111" s="97"/>
      <c r="D111" s="195">
        <f>SUM(D106)+SUM(AC93:AH93)+SUM(D108:D109)+SUM(AC95:AH96)</f>
        <v>0</v>
      </c>
      <c r="E111" s="32"/>
      <c r="F111" s="33"/>
      <c r="G111" s="33"/>
      <c r="H111" s="33"/>
      <c r="I111" s="33"/>
      <c r="J111" s="39"/>
      <c r="K111" s="189">
        <f>SUM(E106:K106)+SUM(E108:K109)</f>
        <v>0</v>
      </c>
      <c r="L111" s="32"/>
      <c r="M111" s="33"/>
      <c r="N111" s="33"/>
      <c r="O111" s="33"/>
      <c r="P111" s="33"/>
      <c r="Q111" s="39"/>
      <c r="R111" s="189">
        <f>SUM(L106:R106)+SUM(L108:R109)</f>
        <v>0</v>
      </c>
      <c r="S111" s="32"/>
      <c r="T111" s="33"/>
      <c r="U111" s="33"/>
      <c r="V111" s="33"/>
      <c r="W111" s="33"/>
      <c r="X111" s="39"/>
      <c r="Y111" s="189">
        <f>SUM(S106:Y106)+SUM(S108:Y109)</f>
        <v>0</v>
      </c>
      <c r="Z111" s="32"/>
      <c r="AA111" s="33"/>
      <c r="AB111" s="33"/>
      <c r="AC111" s="33"/>
      <c r="AD111" s="33"/>
      <c r="AE111" s="39"/>
      <c r="AF111" s="189">
        <f>SUM(Z106:AF106)+SUM(Z108:AF109)</f>
        <v>0</v>
      </c>
      <c r="AG111" s="32"/>
      <c r="AH111" s="72"/>
      <c r="AI111" s="91">
        <f t="shared" ref="AI111:AI115" si="71">D111+K111+R111+Y111+AF111</f>
        <v>0</v>
      </c>
      <c r="AJ111" s="6"/>
      <c r="AK111" s="227"/>
      <c r="AL111" s="230"/>
      <c r="AM111" s="71"/>
      <c r="AN111" s="178">
        <f>AK106-AM110</f>
        <v>-180.39999999999998</v>
      </c>
    </row>
    <row r="112" spans="1:40" ht="25.5" customHeight="1" x14ac:dyDescent="0.25">
      <c r="A112" s="24">
        <v>7</v>
      </c>
      <c r="B112" s="173" t="s">
        <v>30</v>
      </c>
      <c r="C112" s="98"/>
      <c r="D112" s="116"/>
      <c r="E112" s="100"/>
      <c r="F112" s="73"/>
      <c r="G112" s="73"/>
      <c r="H112" s="73"/>
      <c r="I112" s="73"/>
      <c r="J112" s="33"/>
      <c r="K112" s="72"/>
      <c r="L112" s="100"/>
      <c r="M112" s="73"/>
      <c r="N112" s="73"/>
      <c r="O112" s="73"/>
      <c r="P112" s="73"/>
      <c r="Q112" s="33"/>
      <c r="R112" s="72"/>
      <c r="S112" s="100"/>
      <c r="T112" s="73"/>
      <c r="U112" s="33"/>
      <c r="V112" s="33"/>
      <c r="W112" s="33"/>
      <c r="X112" s="33"/>
      <c r="Y112" s="72"/>
      <c r="Z112" s="100"/>
      <c r="AA112" s="73"/>
      <c r="AB112" s="33"/>
      <c r="AC112" s="33"/>
      <c r="AD112" s="33"/>
      <c r="AE112" s="33"/>
      <c r="AF112" s="72"/>
      <c r="AG112" s="100"/>
      <c r="AH112" s="92"/>
      <c r="AI112" s="146"/>
      <c r="AJ112" s="6"/>
      <c r="AK112" s="227"/>
      <c r="AL112" s="230"/>
      <c r="AM112" s="71"/>
      <c r="AN112" s="44"/>
    </row>
    <row r="113" spans="1:40" ht="25.5" customHeight="1" x14ac:dyDescent="0.25">
      <c r="A113" s="24">
        <v>8</v>
      </c>
      <c r="B113" s="112" t="s">
        <v>31</v>
      </c>
      <c r="C113" s="98" t="s">
        <v>2</v>
      </c>
      <c r="D113" s="196">
        <f>SUM(AC100:AH100)</f>
        <v>0</v>
      </c>
      <c r="E113" s="42"/>
      <c r="F113" s="43"/>
      <c r="G113" s="43"/>
      <c r="H113" s="43"/>
      <c r="I113" s="43"/>
      <c r="J113" s="86"/>
      <c r="K113" s="190">
        <f>SUM(E113:J113)</f>
        <v>0</v>
      </c>
      <c r="L113" s="42"/>
      <c r="M113" s="43"/>
      <c r="N113" s="43"/>
      <c r="O113" s="43"/>
      <c r="P113" s="43"/>
      <c r="Q113" s="86"/>
      <c r="R113" s="190">
        <f>SUM(L113:Q113)</f>
        <v>0</v>
      </c>
      <c r="S113" s="42"/>
      <c r="T113" s="43"/>
      <c r="U113" s="43"/>
      <c r="V113" s="43"/>
      <c r="W113" s="43"/>
      <c r="X113" s="86"/>
      <c r="Y113" s="190">
        <f>SUM(S113:X113)</f>
        <v>0</v>
      </c>
      <c r="Z113" s="42"/>
      <c r="AA113" s="43"/>
      <c r="AB113" s="43"/>
      <c r="AC113" s="43"/>
      <c r="AD113" s="43"/>
      <c r="AE113" s="86"/>
      <c r="AF113" s="190">
        <f>SUM(Z113:AE113)</f>
        <v>0</v>
      </c>
      <c r="AG113" s="42"/>
      <c r="AH113" s="93"/>
      <c r="AI113" s="91">
        <f t="shared" si="71"/>
        <v>0</v>
      </c>
      <c r="AJ113" s="6"/>
      <c r="AK113" s="227"/>
      <c r="AL113" s="230"/>
      <c r="AM113" s="71"/>
      <c r="AN113" s="182"/>
    </row>
    <row r="114" spans="1:40" ht="25.5" customHeight="1" x14ac:dyDescent="0.25">
      <c r="A114" s="24">
        <v>9</v>
      </c>
      <c r="B114" s="112" t="s">
        <v>32</v>
      </c>
      <c r="C114" s="98" t="s">
        <v>2</v>
      </c>
      <c r="D114" s="196">
        <f>SUM(AC101:AH101)</f>
        <v>0</v>
      </c>
      <c r="E114" s="42"/>
      <c r="F114" s="43"/>
      <c r="G114" s="43"/>
      <c r="H114" s="43"/>
      <c r="I114" s="43"/>
      <c r="J114" s="86"/>
      <c r="K114" s="190">
        <f>SUM(E114:J114)</f>
        <v>0</v>
      </c>
      <c r="L114" s="42"/>
      <c r="M114" s="43"/>
      <c r="N114" s="43"/>
      <c r="O114" s="43"/>
      <c r="P114" s="43"/>
      <c r="Q114" s="86"/>
      <c r="R114" s="190">
        <f t="shared" ref="R114:R115" si="72">SUM(L114:Q114)</f>
        <v>0</v>
      </c>
      <c r="S114" s="42"/>
      <c r="T114" s="43"/>
      <c r="U114" s="43"/>
      <c r="V114" s="43"/>
      <c r="W114" s="43"/>
      <c r="X114" s="86"/>
      <c r="Y114" s="190">
        <f t="shared" ref="Y114:Y115" si="73">SUM(S114:X114)</f>
        <v>0</v>
      </c>
      <c r="Z114" s="42"/>
      <c r="AA114" s="43"/>
      <c r="AB114" s="43"/>
      <c r="AC114" s="43"/>
      <c r="AD114" s="43"/>
      <c r="AE114" s="86"/>
      <c r="AF114" s="190">
        <f>SUM(Z114:AE114)</f>
        <v>0</v>
      </c>
      <c r="AG114" s="42"/>
      <c r="AH114" s="93"/>
      <c r="AI114" s="91">
        <f t="shared" si="71"/>
        <v>0</v>
      </c>
      <c r="AJ114" s="6"/>
      <c r="AK114" s="228"/>
      <c r="AL114" s="231"/>
      <c r="AM114" s="71"/>
      <c r="AN114" s="199" t="s">
        <v>146</v>
      </c>
    </row>
    <row r="115" spans="1:40" ht="25.5" customHeight="1" thickBot="1" x14ac:dyDescent="0.3">
      <c r="A115" s="24">
        <v>10</v>
      </c>
      <c r="B115" s="176" t="s">
        <v>33</v>
      </c>
      <c r="C115" s="99" t="s">
        <v>2</v>
      </c>
      <c r="D115" s="196">
        <f t="shared" ref="D115" si="74">SUM(AC102:AH102)</f>
        <v>0</v>
      </c>
      <c r="E115" s="46"/>
      <c r="F115" s="47"/>
      <c r="G115" s="47"/>
      <c r="H115" s="47"/>
      <c r="I115" s="47"/>
      <c r="J115" s="47"/>
      <c r="K115" s="191">
        <f t="shared" ref="K115" si="75">SUM(E115:J115)</f>
        <v>0</v>
      </c>
      <c r="L115" s="46"/>
      <c r="M115" s="47"/>
      <c r="N115" s="47"/>
      <c r="O115" s="47"/>
      <c r="P115" s="47"/>
      <c r="Q115" s="47"/>
      <c r="R115" s="191">
        <f t="shared" si="72"/>
        <v>0</v>
      </c>
      <c r="S115" s="46"/>
      <c r="T115" s="47"/>
      <c r="U115" s="47"/>
      <c r="V115" s="47"/>
      <c r="W115" s="47"/>
      <c r="X115" s="47"/>
      <c r="Y115" s="191">
        <f t="shared" si="73"/>
        <v>0</v>
      </c>
      <c r="Z115" s="46"/>
      <c r="AA115" s="47"/>
      <c r="AB115" s="47"/>
      <c r="AC115" s="47"/>
      <c r="AD115" s="47"/>
      <c r="AE115" s="47"/>
      <c r="AF115" s="191">
        <f t="shared" ref="AF115" si="76">SUM(Z115:AE115)</f>
        <v>0</v>
      </c>
      <c r="AG115" s="46"/>
      <c r="AH115" s="94"/>
      <c r="AI115" s="91">
        <f t="shared" si="71"/>
        <v>0</v>
      </c>
      <c r="AJ115" s="6"/>
      <c r="AK115" s="48">
        <f>AK93+AK106+AK80+AK67+AK54+AK41+AK28+AK15</f>
        <v>0</v>
      </c>
      <c r="AL115" s="49">
        <f>AM110+AM97+AM84+AM71+AM58+AM45+AM32+AM19</f>
        <v>1418.6</v>
      </c>
      <c r="AM115" s="50"/>
      <c r="AN115" s="148">
        <f>AK115-AL115+$AN$15</f>
        <v>-1418.6</v>
      </c>
    </row>
    <row r="116" spans="1:40" ht="13.5" thickBot="1" x14ac:dyDescent="0.3">
      <c r="B116" s="122"/>
      <c r="C116" s="52"/>
      <c r="AI116" s="53"/>
      <c r="AK116" s="117"/>
      <c r="AL116" s="117"/>
    </row>
    <row r="117" spans="1:40" ht="13.5" customHeight="1" thickBot="1" x14ac:dyDescent="0.3">
      <c r="A117" s="24"/>
      <c r="B117" s="232" t="s">
        <v>41</v>
      </c>
      <c r="C117" s="234" t="s">
        <v>45</v>
      </c>
      <c r="D117" s="25" t="s">
        <v>81</v>
      </c>
      <c r="E117" s="26"/>
      <c r="F117" s="26"/>
      <c r="G117" s="26"/>
      <c r="H117" s="26"/>
      <c r="I117" s="25" t="s">
        <v>82</v>
      </c>
      <c r="J117" s="26"/>
      <c r="K117" s="26"/>
      <c r="L117" s="26"/>
      <c r="M117" s="26"/>
      <c r="N117" s="26"/>
      <c r="O117" s="26"/>
      <c r="P117" s="25" t="s">
        <v>83</v>
      </c>
      <c r="Q117" s="26"/>
      <c r="R117" s="26"/>
      <c r="S117" s="26"/>
      <c r="T117" s="26"/>
      <c r="U117" s="26"/>
      <c r="V117" s="54"/>
      <c r="W117" s="25" t="s">
        <v>84</v>
      </c>
      <c r="X117" s="26"/>
      <c r="Y117" s="26"/>
      <c r="Z117" s="26"/>
      <c r="AA117" s="26"/>
      <c r="AB117" s="26"/>
      <c r="AC117" s="54"/>
      <c r="AD117" s="25" t="s">
        <v>85</v>
      </c>
      <c r="AE117" s="26"/>
      <c r="AF117" s="26"/>
      <c r="AG117" s="54"/>
      <c r="AH117" s="133"/>
      <c r="AI117" s="87" t="s">
        <v>99</v>
      </c>
      <c r="AJ117" s="6"/>
      <c r="AK117" s="218" t="s">
        <v>147</v>
      </c>
      <c r="AL117" s="219"/>
      <c r="AM117" s="222" t="s">
        <v>101</v>
      </c>
      <c r="AN117" s="209"/>
    </row>
    <row r="118" spans="1:40" ht="13.5" thickBot="1" x14ac:dyDescent="0.3">
      <c r="A118" s="24"/>
      <c r="B118" s="233"/>
      <c r="C118" s="235"/>
      <c r="D118" s="28">
        <v>1</v>
      </c>
      <c r="E118" s="29">
        <v>2</v>
      </c>
      <c r="F118" s="29">
        <v>3</v>
      </c>
      <c r="G118" s="29">
        <v>4</v>
      </c>
      <c r="H118" s="55">
        <v>5</v>
      </c>
      <c r="I118" s="28">
        <v>6</v>
      </c>
      <c r="J118" s="29">
        <v>7</v>
      </c>
      <c r="K118" s="29">
        <v>8</v>
      </c>
      <c r="L118" s="29">
        <v>9</v>
      </c>
      <c r="M118" s="29">
        <v>10</v>
      </c>
      <c r="N118" s="29">
        <v>11</v>
      </c>
      <c r="O118" s="55">
        <v>12</v>
      </c>
      <c r="P118" s="28">
        <v>13</v>
      </c>
      <c r="Q118" s="29">
        <v>14</v>
      </c>
      <c r="R118" s="29">
        <v>15</v>
      </c>
      <c r="S118" s="29">
        <v>16</v>
      </c>
      <c r="T118" s="29">
        <v>17</v>
      </c>
      <c r="U118" s="29">
        <v>18</v>
      </c>
      <c r="V118" s="55">
        <v>19</v>
      </c>
      <c r="W118" s="28">
        <v>20</v>
      </c>
      <c r="X118" s="29">
        <v>21</v>
      </c>
      <c r="Y118" s="29">
        <v>22</v>
      </c>
      <c r="Z118" s="29">
        <v>23</v>
      </c>
      <c r="AA118" s="29">
        <v>24</v>
      </c>
      <c r="AB118" s="29">
        <v>25</v>
      </c>
      <c r="AC118" s="55">
        <v>26</v>
      </c>
      <c r="AD118" s="28">
        <v>27</v>
      </c>
      <c r="AE118" s="29">
        <v>28</v>
      </c>
      <c r="AF118" s="29">
        <v>29</v>
      </c>
      <c r="AG118" s="55">
        <v>30</v>
      </c>
      <c r="AH118" s="134"/>
      <c r="AI118" s="88"/>
      <c r="AJ118" s="6"/>
      <c r="AK118" s="220"/>
      <c r="AL118" s="221"/>
      <c r="AM118" s="223"/>
      <c r="AN118" s="210"/>
    </row>
    <row r="119" spans="1:40" s="180" customFormat="1" ht="25.5" customHeight="1" x14ac:dyDescent="0.25">
      <c r="A119" s="24">
        <v>1</v>
      </c>
      <c r="B119" s="172" t="s">
        <v>24</v>
      </c>
      <c r="C119" s="95" t="s">
        <v>0</v>
      </c>
      <c r="D119" s="32"/>
      <c r="E119" s="33"/>
      <c r="F119" s="33"/>
      <c r="G119" s="34"/>
      <c r="H119" s="149"/>
      <c r="I119" s="32"/>
      <c r="J119" s="33"/>
      <c r="K119" s="33"/>
      <c r="L119" s="33"/>
      <c r="M119" s="33"/>
      <c r="N119" s="34"/>
      <c r="O119" s="149"/>
      <c r="P119" s="32"/>
      <c r="Q119" s="33"/>
      <c r="R119" s="33"/>
      <c r="S119" s="33"/>
      <c r="T119" s="33"/>
      <c r="U119" s="34"/>
      <c r="V119" s="149"/>
      <c r="W119" s="32"/>
      <c r="X119" s="33"/>
      <c r="Y119" s="33"/>
      <c r="Z119" s="33"/>
      <c r="AA119" s="33"/>
      <c r="AB119" s="34"/>
      <c r="AC119" s="149"/>
      <c r="AD119" s="32"/>
      <c r="AE119" s="33"/>
      <c r="AF119" s="33"/>
      <c r="AG119" s="72"/>
      <c r="AH119" s="135"/>
      <c r="AI119" s="89">
        <f>SUM(D119:AH119)</f>
        <v>0</v>
      </c>
      <c r="AJ119" s="6"/>
      <c r="AK119" s="212">
        <f>AI119+AI121+AI126+AI127+AI128+AI122</f>
        <v>0</v>
      </c>
      <c r="AL119" s="213"/>
      <c r="AM119" s="80">
        <v>22</v>
      </c>
      <c r="AN119" s="210"/>
    </row>
    <row r="120" spans="1:40" s="180" customFormat="1" ht="25.5" customHeight="1" x14ac:dyDescent="0.25">
      <c r="A120" s="24">
        <v>2</v>
      </c>
      <c r="B120" s="173" t="s">
        <v>25</v>
      </c>
      <c r="C120" s="95" t="s">
        <v>1</v>
      </c>
      <c r="D120" s="32"/>
      <c r="E120" s="33"/>
      <c r="F120" s="33"/>
      <c r="G120" s="33"/>
      <c r="H120" s="36"/>
      <c r="I120" s="32"/>
      <c r="J120" s="33"/>
      <c r="K120" s="33"/>
      <c r="L120" s="33"/>
      <c r="M120" s="33"/>
      <c r="N120" s="33"/>
      <c r="O120" s="36"/>
      <c r="P120" s="32"/>
      <c r="Q120" s="33"/>
      <c r="R120" s="33"/>
      <c r="S120" s="33"/>
      <c r="T120" s="33"/>
      <c r="U120" s="33"/>
      <c r="V120" s="36"/>
      <c r="W120" s="32"/>
      <c r="X120" s="33"/>
      <c r="Y120" s="33"/>
      <c r="Z120" s="33"/>
      <c r="AA120" s="33"/>
      <c r="AB120" s="33"/>
      <c r="AC120" s="36"/>
      <c r="AD120" s="32"/>
      <c r="AE120" s="33"/>
      <c r="AF120" s="33"/>
      <c r="AG120" s="72"/>
      <c r="AH120" s="135"/>
      <c r="AI120" s="90">
        <f>SUM(D120:AH120)</f>
        <v>0</v>
      </c>
      <c r="AJ120" s="6"/>
      <c r="AK120" s="214"/>
      <c r="AL120" s="215"/>
      <c r="AM120" s="77"/>
      <c r="AN120" s="210"/>
    </row>
    <row r="121" spans="1:40" s="180" customFormat="1" ht="38.25" x14ac:dyDescent="0.25">
      <c r="A121" s="24">
        <v>3</v>
      </c>
      <c r="B121" s="173" t="s">
        <v>26</v>
      </c>
      <c r="C121" s="38">
        <v>9.4</v>
      </c>
      <c r="D121" s="188">
        <f>IF(D120&gt;0.51,D120-0.5,0)</f>
        <v>0</v>
      </c>
      <c r="E121" s="33">
        <f t="shared" ref="E121:AG121" si="77">IF(E120&gt;0.51,E120-0.5,0)</f>
        <v>0</v>
      </c>
      <c r="F121" s="33">
        <f t="shared" si="77"/>
        <v>0</v>
      </c>
      <c r="G121" s="33">
        <f t="shared" ref="G121:I121" si="78">IF(G120&gt;0.51,G120-0.5,0)</f>
        <v>0</v>
      </c>
      <c r="H121" s="36">
        <f t="shared" si="78"/>
        <v>0</v>
      </c>
      <c r="I121" s="32">
        <f t="shared" si="78"/>
        <v>0</v>
      </c>
      <c r="J121" s="33">
        <f t="shared" si="77"/>
        <v>0</v>
      </c>
      <c r="K121" s="33">
        <f t="shared" si="77"/>
        <v>0</v>
      </c>
      <c r="L121" s="33">
        <f t="shared" si="77"/>
        <v>0</v>
      </c>
      <c r="M121" s="33">
        <f t="shared" si="77"/>
        <v>0</v>
      </c>
      <c r="N121" s="33">
        <f t="shared" ref="N121:P121" si="79">IF(N120&gt;0.51,N120-0.5,0)</f>
        <v>0</v>
      </c>
      <c r="O121" s="36">
        <f t="shared" si="79"/>
        <v>0</v>
      </c>
      <c r="P121" s="32">
        <f t="shared" si="79"/>
        <v>0</v>
      </c>
      <c r="Q121" s="33">
        <f t="shared" si="77"/>
        <v>0</v>
      </c>
      <c r="R121" s="33">
        <f t="shared" si="77"/>
        <v>0</v>
      </c>
      <c r="S121" s="33">
        <f t="shared" si="77"/>
        <v>0</v>
      </c>
      <c r="T121" s="33">
        <f t="shared" si="77"/>
        <v>0</v>
      </c>
      <c r="U121" s="33">
        <f t="shared" ref="U121:W121" si="80">IF(U120&gt;0.51,U120-0.5,0)</f>
        <v>0</v>
      </c>
      <c r="V121" s="36">
        <f t="shared" si="80"/>
        <v>0</v>
      </c>
      <c r="W121" s="32">
        <f t="shared" si="80"/>
        <v>0</v>
      </c>
      <c r="X121" s="33">
        <f t="shared" si="77"/>
        <v>0</v>
      </c>
      <c r="Y121" s="33">
        <f t="shared" si="77"/>
        <v>0</v>
      </c>
      <c r="Z121" s="33">
        <f t="shared" si="77"/>
        <v>0</v>
      </c>
      <c r="AA121" s="33">
        <f t="shared" si="77"/>
        <v>0</v>
      </c>
      <c r="AB121" s="33">
        <f t="shared" ref="AB121:AD121" si="81">IF(AB120&gt;0.51,AB120-0.5,0)</f>
        <v>0</v>
      </c>
      <c r="AC121" s="36">
        <f t="shared" si="81"/>
        <v>0</v>
      </c>
      <c r="AD121" s="32">
        <f t="shared" si="81"/>
        <v>0</v>
      </c>
      <c r="AE121" s="33">
        <f t="shared" si="77"/>
        <v>0</v>
      </c>
      <c r="AF121" s="33">
        <f t="shared" si="77"/>
        <v>0</v>
      </c>
      <c r="AG121" s="72">
        <f t="shared" si="77"/>
        <v>0</v>
      </c>
      <c r="AH121" s="135"/>
      <c r="AI121" s="90">
        <f>SUM(D121:AH121)</f>
        <v>0</v>
      </c>
      <c r="AJ121" s="6"/>
      <c r="AK121" s="214"/>
      <c r="AL121" s="215"/>
      <c r="AM121" s="77"/>
      <c r="AN121" s="210"/>
    </row>
    <row r="122" spans="1:40" s="180" customFormat="1" ht="25.5" customHeight="1" x14ac:dyDescent="0.25">
      <c r="A122" s="24">
        <v>4</v>
      </c>
      <c r="B122" s="174" t="s">
        <v>27</v>
      </c>
      <c r="C122" s="96" t="s">
        <v>0</v>
      </c>
      <c r="D122" s="32"/>
      <c r="E122" s="33"/>
      <c r="F122" s="33"/>
      <c r="G122" s="39"/>
      <c r="H122" s="36"/>
      <c r="I122" s="32"/>
      <c r="J122" s="33"/>
      <c r="K122" s="33"/>
      <c r="L122" s="33"/>
      <c r="M122" s="33"/>
      <c r="N122" s="39"/>
      <c r="O122" s="36"/>
      <c r="P122" s="32"/>
      <c r="Q122" s="33"/>
      <c r="R122" s="33"/>
      <c r="S122" s="33"/>
      <c r="T122" s="33"/>
      <c r="U122" s="39"/>
      <c r="V122" s="36"/>
      <c r="W122" s="32"/>
      <c r="X122" s="33"/>
      <c r="Y122" s="33"/>
      <c r="Z122" s="33"/>
      <c r="AA122" s="33"/>
      <c r="AB122" s="39"/>
      <c r="AC122" s="36"/>
      <c r="AD122" s="32"/>
      <c r="AE122" s="33"/>
      <c r="AF122" s="33"/>
      <c r="AG122" s="72"/>
      <c r="AH122" s="135"/>
      <c r="AI122" s="90">
        <f>SUM(D122:AH122)</f>
        <v>0</v>
      </c>
      <c r="AJ122" s="6"/>
      <c r="AK122" s="216"/>
      <c r="AL122" s="217"/>
      <c r="AM122" s="197" t="s">
        <v>148</v>
      </c>
      <c r="AN122" s="211"/>
    </row>
    <row r="123" spans="1:40" ht="25.5" customHeight="1" x14ac:dyDescent="0.25">
      <c r="A123" s="24">
        <v>5</v>
      </c>
      <c r="B123" s="173" t="s">
        <v>28</v>
      </c>
      <c r="C123" s="96"/>
      <c r="D123" s="32"/>
      <c r="E123" s="33"/>
      <c r="F123" s="33"/>
      <c r="G123" s="39"/>
      <c r="H123" s="189">
        <f>SUM(D119:H119)+SUM(D122:H122)+SUM(AG106:AH106)+SUM(AG109:AH109)</f>
        <v>0</v>
      </c>
      <c r="I123" s="32"/>
      <c r="J123" s="33"/>
      <c r="K123" s="33"/>
      <c r="L123" s="33"/>
      <c r="M123" s="33"/>
      <c r="N123" s="39"/>
      <c r="O123" s="189">
        <f>SUM(I119:O119)+SUM(I122:O122)</f>
        <v>0</v>
      </c>
      <c r="P123" s="32"/>
      <c r="Q123" s="33"/>
      <c r="R123" s="33"/>
      <c r="S123" s="33"/>
      <c r="T123" s="33"/>
      <c r="U123" s="39"/>
      <c r="V123" s="189">
        <f>SUM(P119:V119)+SUM(P122:V122)</f>
        <v>0</v>
      </c>
      <c r="W123" s="32"/>
      <c r="X123" s="33"/>
      <c r="Y123" s="33"/>
      <c r="Z123" s="33"/>
      <c r="AA123" s="33"/>
      <c r="AB123" s="39"/>
      <c r="AC123" s="189">
        <f>SUM(W119:AC119)+SUM(W122:AC122)</f>
        <v>0</v>
      </c>
      <c r="AD123" s="32"/>
      <c r="AE123" s="33"/>
      <c r="AF123" s="33"/>
      <c r="AG123" s="72"/>
      <c r="AH123" s="135"/>
      <c r="AI123" s="90">
        <f>H123+O123+V123+AC123</f>
        <v>0</v>
      </c>
      <c r="AJ123" s="6"/>
      <c r="AK123" s="226" t="s">
        <v>149</v>
      </c>
      <c r="AL123" s="229" t="s">
        <v>150</v>
      </c>
      <c r="AM123" s="35">
        <f>(AM119*8.2)/100*C11</f>
        <v>180.39999999999998</v>
      </c>
      <c r="AN123" s="198" t="s">
        <v>151</v>
      </c>
    </row>
    <row r="124" spans="1:40" ht="25.5" customHeight="1" x14ac:dyDescent="0.25">
      <c r="A124" s="24">
        <v>6</v>
      </c>
      <c r="B124" s="175" t="s">
        <v>29</v>
      </c>
      <c r="C124" s="97"/>
      <c r="D124" s="32"/>
      <c r="E124" s="33"/>
      <c r="F124" s="33"/>
      <c r="G124" s="39"/>
      <c r="H124" s="189">
        <f>SUM(D119:H119)+SUM(D121:H122)+SUM(AG106:AH106)+SUM(AG108:AH109)</f>
        <v>0</v>
      </c>
      <c r="I124" s="32"/>
      <c r="J124" s="33"/>
      <c r="K124" s="33"/>
      <c r="L124" s="33"/>
      <c r="M124" s="33"/>
      <c r="N124" s="39"/>
      <c r="O124" s="189">
        <f>SUM(I119:O119)+SUM(I121:O122)</f>
        <v>0</v>
      </c>
      <c r="P124" s="32"/>
      <c r="Q124" s="33"/>
      <c r="R124" s="33"/>
      <c r="S124" s="33"/>
      <c r="T124" s="33"/>
      <c r="U124" s="39"/>
      <c r="V124" s="189">
        <f>SUM(P119:V119)+SUM(P121:V122)</f>
        <v>0</v>
      </c>
      <c r="W124" s="32"/>
      <c r="X124" s="33"/>
      <c r="Y124" s="33"/>
      <c r="Z124" s="33"/>
      <c r="AA124" s="33"/>
      <c r="AB124" s="39"/>
      <c r="AC124" s="189">
        <f>SUM(W119:AC119)+SUM(W121:AC122)</f>
        <v>0</v>
      </c>
      <c r="AD124" s="32"/>
      <c r="AE124" s="33"/>
      <c r="AF124" s="33"/>
      <c r="AG124" s="72"/>
      <c r="AH124" s="135"/>
      <c r="AI124" s="90">
        <f t="shared" ref="AI124:AI128" si="82">H124+O124+V124+AC124</f>
        <v>0</v>
      </c>
      <c r="AJ124" s="6"/>
      <c r="AK124" s="227"/>
      <c r="AL124" s="230"/>
      <c r="AM124" s="71"/>
      <c r="AN124" s="178">
        <f>AK119-AM123</f>
        <v>-180.39999999999998</v>
      </c>
    </row>
    <row r="125" spans="1:40" ht="25.5" customHeight="1" x14ac:dyDescent="0.25">
      <c r="A125" s="24">
        <v>7</v>
      </c>
      <c r="B125" s="173" t="s">
        <v>30</v>
      </c>
      <c r="C125" s="98"/>
      <c r="D125" s="32"/>
      <c r="E125" s="33"/>
      <c r="F125" s="33"/>
      <c r="G125" s="39"/>
      <c r="H125" s="36"/>
      <c r="I125" s="32"/>
      <c r="J125" s="33"/>
      <c r="K125" s="33"/>
      <c r="L125" s="33"/>
      <c r="M125" s="33"/>
      <c r="N125" s="39"/>
      <c r="O125" s="36"/>
      <c r="P125" s="32"/>
      <c r="Q125" s="33"/>
      <c r="R125" s="33"/>
      <c r="S125" s="33"/>
      <c r="T125" s="33"/>
      <c r="U125" s="39"/>
      <c r="V125" s="36"/>
      <c r="W125" s="32"/>
      <c r="X125" s="33"/>
      <c r="Y125" s="33"/>
      <c r="Z125" s="33"/>
      <c r="AA125" s="33"/>
      <c r="AB125" s="39"/>
      <c r="AC125" s="36"/>
      <c r="AD125" s="32"/>
      <c r="AE125" s="33"/>
      <c r="AF125" s="33"/>
      <c r="AG125" s="72"/>
      <c r="AH125" s="135"/>
      <c r="AI125" s="159"/>
      <c r="AJ125" s="6"/>
      <c r="AK125" s="227"/>
      <c r="AL125" s="230"/>
      <c r="AM125" s="71"/>
      <c r="AN125" s="44"/>
    </row>
    <row r="126" spans="1:40" ht="25.5" customHeight="1" x14ac:dyDescent="0.25">
      <c r="A126" s="24">
        <v>8</v>
      </c>
      <c r="B126" s="112" t="s">
        <v>31</v>
      </c>
      <c r="C126" s="98" t="s">
        <v>2</v>
      </c>
      <c r="D126" s="42"/>
      <c r="E126" s="43"/>
      <c r="F126" s="43"/>
      <c r="G126" s="86"/>
      <c r="H126" s="190">
        <f>SUM(D126:G126)+SUM(AG113:AH113)</f>
        <v>0</v>
      </c>
      <c r="I126" s="42"/>
      <c r="J126" s="43"/>
      <c r="K126" s="43"/>
      <c r="L126" s="43"/>
      <c r="M126" s="43"/>
      <c r="N126" s="86"/>
      <c r="O126" s="190">
        <f>SUM(I126:N126)</f>
        <v>0</v>
      </c>
      <c r="P126" s="42"/>
      <c r="Q126" s="43"/>
      <c r="R126" s="43"/>
      <c r="S126" s="43"/>
      <c r="T126" s="43"/>
      <c r="U126" s="86"/>
      <c r="V126" s="190">
        <f>SUM(P126:U126)</f>
        <v>0</v>
      </c>
      <c r="W126" s="42"/>
      <c r="X126" s="43"/>
      <c r="Y126" s="43"/>
      <c r="Z126" s="43"/>
      <c r="AA126" s="43"/>
      <c r="AB126" s="86"/>
      <c r="AC126" s="190">
        <f>SUM(W126:AB126)</f>
        <v>0</v>
      </c>
      <c r="AD126" s="42"/>
      <c r="AE126" s="43"/>
      <c r="AF126" s="43"/>
      <c r="AG126" s="93"/>
      <c r="AH126" s="136"/>
      <c r="AI126" s="90">
        <f t="shared" si="82"/>
        <v>0</v>
      </c>
      <c r="AJ126" s="6"/>
      <c r="AK126" s="227"/>
      <c r="AL126" s="230"/>
      <c r="AM126" s="71"/>
      <c r="AN126" s="70"/>
    </row>
    <row r="127" spans="1:40" ht="25.5" customHeight="1" x14ac:dyDescent="0.25">
      <c r="A127" s="24">
        <v>9</v>
      </c>
      <c r="B127" s="112" t="s">
        <v>32</v>
      </c>
      <c r="C127" s="98" t="s">
        <v>2</v>
      </c>
      <c r="D127" s="42"/>
      <c r="E127" s="43"/>
      <c r="F127" s="43"/>
      <c r="G127" s="86"/>
      <c r="H127" s="190">
        <f>SUM(D127:G127)+SUM(AG114:AH114)</f>
        <v>0</v>
      </c>
      <c r="I127" s="42"/>
      <c r="J127" s="43"/>
      <c r="K127" s="43"/>
      <c r="L127" s="43"/>
      <c r="M127" s="43"/>
      <c r="N127" s="86"/>
      <c r="O127" s="190">
        <f>SUM(I127:N127)</f>
        <v>0</v>
      </c>
      <c r="P127" s="42"/>
      <c r="Q127" s="43"/>
      <c r="R127" s="43"/>
      <c r="S127" s="43"/>
      <c r="T127" s="43"/>
      <c r="U127" s="86"/>
      <c r="V127" s="190">
        <f t="shared" ref="V127" si="83">SUM(P127:U127)</f>
        <v>0</v>
      </c>
      <c r="W127" s="42"/>
      <c r="X127" s="43"/>
      <c r="Y127" s="43"/>
      <c r="Z127" s="43"/>
      <c r="AA127" s="43"/>
      <c r="AB127" s="86"/>
      <c r="AC127" s="190">
        <f t="shared" ref="AC127:AC128" si="84">SUM(W127:AB127)</f>
        <v>0</v>
      </c>
      <c r="AD127" s="42"/>
      <c r="AE127" s="43"/>
      <c r="AF127" s="43"/>
      <c r="AG127" s="93"/>
      <c r="AH127" s="136"/>
      <c r="AI127" s="90">
        <f>H127+O127+V127+AC127</f>
        <v>0</v>
      </c>
      <c r="AJ127" s="6"/>
      <c r="AK127" s="228"/>
      <c r="AL127" s="231"/>
      <c r="AM127" s="71"/>
      <c r="AN127" s="199" t="s">
        <v>152</v>
      </c>
    </row>
    <row r="128" spans="1:40" ht="25.5" customHeight="1" thickBot="1" x14ac:dyDescent="0.3">
      <c r="A128" s="24">
        <v>10</v>
      </c>
      <c r="B128" s="176" t="s">
        <v>33</v>
      </c>
      <c r="C128" s="99" t="s">
        <v>2</v>
      </c>
      <c r="D128" s="46"/>
      <c r="E128" s="47"/>
      <c r="F128" s="47"/>
      <c r="G128" s="47"/>
      <c r="H128" s="190">
        <f t="shared" ref="H128" si="85">SUM(D128:G128)+SUM(AG115:AH115)</f>
        <v>0</v>
      </c>
      <c r="I128" s="46"/>
      <c r="J128" s="47"/>
      <c r="K128" s="47"/>
      <c r="L128" s="47"/>
      <c r="M128" s="47"/>
      <c r="N128" s="47"/>
      <c r="O128" s="191">
        <f t="shared" ref="O128" si="86">SUM(I128:N128)</f>
        <v>0</v>
      </c>
      <c r="P128" s="46"/>
      <c r="Q128" s="47"/>
      <c r="R128" s="47"/>
      <c r="S128" s="47"/>
      <c r="T128" s="47"/>
      <c r="U128" s="47"/>
      <c r="V128" s="191">
        <f>SUM(P128:U128)</f>
        <v>0</v>
      </c>
      <c r="W128" s="46"/>
      <c r="X128" s="47"/>
      <c r="Y128" s="47"/>
      <c r="Z128" s="47"/>
      <c r="AA128" s="47"/>
      <c r="AB128" s="47"/>
      <c r="AC128" s="191">
        <f t="shared" si="84"/>
        <v>0</v>
      </c>
      <c r="AD128" s="46"/>
      <c r="AE128" s="47"/>
      <c r="AF128" s="47"/>
      <c r="AG128" s="94"/>
      <c r="AH128" s="137"/>
      <c r="AI128" s="90">
        <f t="shared" si="82"/>
        <v>0</v>
      </c>
      <c r="AJ128" s="6"/>
      <c r="AK128" s="48">
        <f>AK106+AK119+AK93+AK80+AK67+AK54+AK41+AK28+AK15</f>
        <v>0</v>
      </c>
      <c r="AL128" s="49">
        <f>AM97+AM110+AM123+AM84+AM71+AM58+AM45+AM32+AM19</f>
        <v>1598.9999999999998</v>
      </c>
      <c r="AM128" s="50"/>
      <c r="AN128" s="51">
        <f>AK128-AL128+$AN$15</f>
        <v>-1598.9999999999998</v>
      </c>
    </row>
    <row r="129" spans="1:40" ht="13.5" thickBot="1" x14ac:dyDescent="0.3">
      <c r="B129" s="121"/>
      <c r="C129" s="52"/>
      <c r="AH129" s="118"/>
      <c r="AI129" s="66"/>
      <c r="AJ129" s="67"/>
      <c r="AK129" s="119"/>
      <c r="AL129" s="119"/>
    </row>
    <row r="130" spans="1:40" ht="13.5" customHeight="1" thickBot="1" x14ac:dyDescent="0.3">
      <c r="A130" s="24"/>
      <c r="B130" s="232" t="s">
        <v>42</v>
      </c>
      <c r="C130" s="234" t="s">
        <v>45</v>
      </c>
      <c r="D130" s="25" t="s">
        <v>85</v>
      </c>
      <c r="E130" s="26"/>
      <c r="F130" s="26"/>
      <c r="G130" s="25" t="s">
        <v>86</v>
      </c>
      <c r="H130" s="26"/>
      <c r="I130" s="26"/>
      <c r="J130" s="26"/>
      <c r="K130" s="26"/>
      <c r="L130" s="26"/>
      <c r="M130" s="26"/>
      <c r="N130" s="25" t="s">
        <v>87</v>
      </c>
      <c r="O130" s="26"/>
      <c r="P130" s="26"/>
      <c r="Q130" s="26"/>
      <c r="R130" s="26"/>
      <c r="S130" s="26"/>
      <c r="T130" s="54"/>
      <c r="U130" s="25" t="s">
        <v>88</v>
      </c>
      <c r="V130" s="26"/>
      <c r="W130" s="26"/>
      <c r="X130" s="26"/>
      <c r="Y130" s="26"/>
      <c r="Z130" s="26"/>
      <c r="AA130" s="54"/>
      <c r="AB130" s="25" t="s">
        <v>89</v>
      </c>
      <c r="AC130" s="26"/>
      <c r="AD130" s="26"/>
      <c r="AE130" s="26"/>
      <c r="AF130" s="26"/>
      <c r="AG130" s="26"/>
      <c r="AH130" s="54"/>
      <c r="AI130" s="87" t="s">
        <v>99</v>
      </c>
      <c r="AJ130" s="6"/>
      <c r="AK130" s="218" t="s">
        <v>153</v>
      </c>
      <c r="AL130" s="219"/>
      <c r="AM130" s="222" t="s">
        <v>101</v>
      </c>
      <c r="AN130" s="209"/>
    </row>
    <row r="131" spans="1:40" ht="13.5" thickBot="1" x14ac:dyDescent="0.3">
      <c r="A131" s="24"/>
      <c r="B131" s="233"/>
      <c r="C131" s="235"/>
      <c r="D131" s="28">
        <v>1</v>
      </c>
      <c r="E131" s="29">
        <v>2</v>
      </c>
      <c r="F131" s="55">
        <v>3</v>
      </c>
      <c r="G131" s="28">
        <v>4</v>
      </c>
      <c r="H131" s="29">
        <v>5</v>
      </c>
      <c r="I131" s="29">
        <v>6</v>
      </c>
      <c r="J131" s="29">
        <v>7</v>
      </c>
      <c r="K131" s="29">
        <v>8</v>
      </c>
      <c r="L131" s="29">
        <v>9</v>
      </c>
      <c r="M131" s="55">
        <v>10</v>
      </c>
      <c r="N131" s="28">
        <v>11</v>
      </c>
      <c r="O131" s="29">
        <v>12</v>
      </c>
      <c r="P131" s="29">
        <v>13</v>
      </c>
      <c r="Q131" s="29">
        <v>14</v>
      </c>
      <c r="R131" s="29">
        <v>15</v>
      </c>
      <c r="S131" s="29">
        <v>16</v>
      </c>
      <c r="T131" s="55">
        <v>17</v>
      </c>
      <c r="U131" s="28">
        <v>18</v>
      </c>
      <c r="V131" s="29">
        <v>19</v>
      </c>
      <c r="W131" s="29">
        <v>20</v>
      </c>
      <c r="X131" s="29">
        <v>21</v>
      </c>
      <c r="Y131" s="29">
        <v>22</v>
      </c>
      <c r="Z131" s="29">
        <v>23</v>
      </c>
      <c r="AA131" s="55">
        <v>24</v>
      </c>
      <c r="AB131" s="28">
        <v>25</v>
      </c>
      <c r="AC131" s="29">
        <v>26</v>
      </c>
      <c r="AD131" s="29">
        <v>27</v>
      </c>
      <c r="AE131" s="29">
        <v>28</v>
      </c>
      <c r="AF131" s="29">
        <v>29</v>
      </c>
      <c r="AG131" s="29">
        <v>30</v>
      </c>
      <c r="AH131" s="55">
        <v>31</v>
      </c>
      <c r="AI131" s="88"/>
      <c r="AJ131" s="6"/>
      <c r="AK131" s="220"/>
      <c r="AL131" s="221"/>
      <c r="AM131" s="223"/>
      <c r="AN131" s="210"/>
    </row>
    <row r="132" spans="1:40" s="180" customFormat="1" ht="25.5" customHeight="1" x14ac:dyDescent="0.25">
      <c r="A132" s="24">
        <v>1</v>
      </c>
      <c r="B132" s="172" t="s">
        <v>24</v>
      </c>
      <c r="C132" s="95" t="s">
        <v>0</v>
      </c>
      <c r="D132" s="32"/>
      <c r="E132" s="34"/>
      <c r="F132" s="149"/>
      <c r="G132" s="32"/>
      <c r="H132" s="33"/>
      <c r="I132" s="33"/>
      <c r="J132" s="33"/>
      <c r="K132" s="33"/>
      <c r="L132" s="34"/>
      <c r="M132" s="149"/>
      <c r="N132" s="32"/>
      <c r="O132" s="33"/>
      <c r="P132" s="33"/>
      <c r="Q132" s="33"/>
      <c r="R132" s="33"/>
      <c r="S132" s="34"/>
      <c r="T132" s="149"/>
      <c r="U132" s="32"/>
      <c r="V132" s="33"/>
      <c r="W132" s="33"/>
      <c r="X132" s="33"/>
      <c r="Y132" s="33"/>
      <c r="Z132" s="34"/>
      <c r="AA132" s="149"/>
      <c r="AB132" s="32"/>
      <c r="AC132" s="33"/>
      <c r="AD132" s="33"/>
      <c r="AE132" s="33"/>
      <c r="AF132" s="33"/>
      <c r="AG132" s="34"/>
      <c r="AH132" s="149"/>
      <c r="AI132" s="89">
        <f>SUM(D132:AH132)</f>
        <v>0</v>
      </c>
      <c r="AJ132" s="6"/>
      <c r="AK132" s="212">
        <f>AI132+AI134+AI139+AI140+AI141+AI135</f>
        <v>0</v>
      </c>
      <c r="AL132" s="213"/>
      <c r="AM132" s="80">
        <v>21</v>
      </c>
      <c r="AN132" s="210"/>
    </row>
    <row r="133" spans="1:40" s="180" customFormat="1" ht="25.5" customHeight="1" x14ac:dyDescent="0.25">
      <c r="A133" s="24">
        <v>2</v>
      </c>
      <c r="B133" s="173" t="s">
        <v>25</v>
      </c>
      <c r="C133" s="95" t="s">
        <v>1</v>
      </c>
      <c r="D133" s="32"/>
      <c r="E133" s="33"/>
      <c r="F133" s="36"/>
      <c r="G133" s="32"/>
      <c r="H133" s="33"/>
      <c r="I133" s="33"/>
      <c r="J133" s="33"/>
      <c r="K133" s="33"/>
      <c r="L133" s="33"/>
      <c r="M133" s="36"/>
      <c r="N133" s="32"/>
      <c r="O133" s="33"/>
      <c r="P133" s="33"/>
      <c r="Q133" s="33"/>
      <c r="R133" s="33"/>
      <c r="S133" s="33"/>
      <c r="T133" s="36"/>
      <c r="U133" s="32"/>
      <c r="V133" s="33"/>
      <c r="W133" s="33"/>
      <c r="X133" s="33"/>
      <c r="Y133" s="33"/>
      <c r="Z133" s="33"/>
      <c r="AA133" s="36"/>
      <c r="AB133" s="32"/>
      <c r="AC133" s="33"/>
      <c r="AD133" s="33"/>
      <c r="AE133" s="33"/>
      <c r="AF133" s="33"/>
      <c r="AG133" s="33"/>
      <c r="AH133" s="36"/>
      <c r="AI133" s="90">
        <f>SUM(D133:AH133)</f>
        <v>0</v>
      </c>
      <c r="AJ133" s="6"/>
      <c r="AK133" s="214"/>
      <c r="AL133" s="215"/>
      <c r="AM133" s="77"/>
      <c r="AN133" s="210"/>
    </row>
    <row r="134" spans="1:40" s="180" customFormat="1" ht="38.25" x14ac:dyDescent="0.25">
      <c r="A134" s="24">
        <v>3</v>
      </c>
      <c r="B134" s="173" t="s">
        <v>26</v>
      </c>
      <c r="C134" s="38">
        <v>9.4</v>
      </c>
      <c r="D134" s="188">
        <f>IF(D133&gt;0.51,D133-0.5,0)</f>
        <v>0</v>
      </c>
      <c r="E134" s="33">
        <f t="shared" ref="E134:G134" si="87">IF(E133&gt;0.51,E133-0.5,0)</f>
        <v>0</v>
      </c>
      <c r="F134" s="36">
        <f t="shared" si="87"/>
        <v>0</v>
      </c>
      <c r="G134" s="32">
        <f t="shared" si="87"/>
        <v>0</v>
      </c>
      <c r="H134" s="33">
        <f t="shared" ref="H134:AF134" si="88">IF(H133&gt;0.51,H133-0.5,0)</f>
        <v>0</v>
      </c>
      <c r="I134" s="33">
        <f t="shared" si="88"/>
        <v>0</v>
      </c>
      <c r="J134" s="33">
        <f t="shared" si="88"/>
        <v>0</v>
      </c>
      <c r="K134" s="33">
        <f t="shared" si="88"/>
        <v>0</v>
      </c>
      <c r="L134" s="33">
        <f t="shared" ref="L134:N134" si="89">IF(L133&gt;0.51,L133-0.5,0)</f>
        <v>0</v>
      </c>
      <c r="M134" s="36">
        <f t="shared" si="89"/>
        <v>0</v>
      </c>
      <c r="N134" s="32">
        <f t="shared" si="89"/>
        <v>0</v>
      </c>
      <c r="O134" s="33">
        <f t="shared" si="88"/>
        <v>0</v>
      </c>
      <c r="P134" s="33">
        <f t="shared" si="88"/>
        <v>0</v>
      </c>
      <c r="Q134" s="33">
        <f t="shared" si="88"/>
        <v>0</v>
      </c>
      <c r="R134" s="33">
        <f t="shared" si="88"/>
        <v>0</v>
      </c>
      <c r="S134" s="33">
        <f t="shared" ref="S134:U134" si="90">IF(S133&gt;0.51,S133-0.5,0)</f>
        <v>0</v>
      </c>
      <c r="T134" s="36">
        <f t="shared" si="90"/>
        <v>0</v>
      </c>
      <c r="U134" s="32">
        <f t="shared" si="90"/>
        <v>0</v>
      </c>
      <c r="V134" s="33">
        <f t="shared" si="88"/>
        <v>0</v>
      </c>
      <c r="W134" s="33">
        <f t="shared" si="88"/>
        <v>0</v>
      </c>
      <c r="X134" s="33">
        <f t="shared" si="88"/>
        <v>0</v>
      </c>
      <c r="Y134" s="33">
        <f t="shared" si="88"/>
        <v>0</v>
      </c>
      <c r="Z134" s="33">
        <f t="shared" ref="Z134:AB134" si="91">IF(Z133&gt;0.51,Z133-0.5,0)</f>
        <v>0</v>
      </c>
      <c r="AA134" s="36">
        <f t="shared" si="91"/>
        <v>0</v>
      </c>
      <c r="AB134" s="32">
        <f t="shared" si="91"/>
        <v>0</v>
      </c>
      <c r="AC134" s="33">
        <f t="shared" si="88"/>
        <v>0</v>
      </c>
      <c r="AD134" s="33">
        <f t="shared" si="88"/>
        <v>0</v>
      </c>
      <c r="AE134" s="33">
        <f t="shared" si="88"/>
        <v>0</v>
      </c>
      <c r="AF134" s="33">
        <f t="shared" si="88"/>
        <v>0</v>
      </c>
      <c r="AG134" s="33">
        <f t="shared" ref="AG134:AH134" si="92">IF(AG133&gt;0.51,AG133-0.5,0)</f>
        <v>0</v>
      </c>
      <c r="AH134" s="36">
        <f t="shared" si="92"/>
        <v>0</v>
      </c>
      <c r="AI134" s="90">
        <f>SUM(D134:AH134)</f>
        <v>0</v>
      </c>
      <c r="AJ134" s="6"/>
      <c r="AK134" s="214"/>
      <c r="AL134" s="215"/>
      <c r="AM134" s="77"/>
      <c r="AN134" s="210"/>
    </row>
    <row r="135" spans="1:40" s="180" customFormat="1" ht="25.5" customHeight="1" x14ac:dyDescent="0.25">
      <c r="A135" s="24">
        <v>4</v>
      </c>
      <c r="B135" s="174" t="s">
        <v>27</v>
      </c>
      <c r="C135" s="96" t="s">
        <v>0</v>
      </c>
      <c r="D135" s="32"/>
      <c r="E135" s="39"/>
      <c r="F135" s="36"/>
      <c r="G135" s="32"/>
      <c r="H135" s="33"/>
      <c r="I135" s="33"/>
      <c r="J135" s="33"/>
      <c r="K135" s="33"/>
      <c r="L135" s="39"/>
      <c r="M135" s="36"/>
      <c r="N135" s="32"/>
      <c r="O135" s="33"/>
      <c r="P135" s="33"/>
      <c r="Q135" s="33"/>
      <c r="R135" s="33"/>
      <c r="S135" s="39"/>
      <c r="T135" s="36"/>
      <c r="U135" s="32"/>
      <c r="V135" s="33"/>
      <c r="W135" s="33"/>
      <c r="X135" s="33"/>
      <c r="Y135" s="33"/>
      <c r="Z135" s="39"/>
      <c r="AA135" s="36"/>
      <c r="AB135" s="32"/>
      <c r="AC135" s="33"/>
      <c r="AD135" s="33"/>
      <c r="AE135" s="33"/>
      <c r="AF135" s="33"/>
      <c r="AG135" s="39"/>
      <c r="AH135" s="36"/>
      <c r="AI135" s="90">
        <f>SUM(D135:AH135)</f>
        <v>0</v>
      </c>
      <c r="AJ135" s="6"/>
      <c r="AK135" s="216"/>
      <c r="AL135" s="217"/>
      <c r="AM135" s="197" t="s">
        <v>154</v>
      </c>
      <c r="AN135" s="211"/>
    </row>
    <row r="136" spans="1:40" ht="25.5" customHeight="1" x14ac:dyDescent="0.25">
      <c r="A136" s="24">
        <v>5</v>
      </c>
      <c r="B136" s="173" t="s">
        <v>28</v>
      </c>
      <c r="C136" s="96"/>
      <c r="D136" s="32"/>
      <c r="E136" s="39"/>
      <c r="F136" s="189">
        <f>SUM(D132:F132)+SUM(D135:F135)+SUM(AD119:AG119)+SUM(AD122:AG122)</f>
        <v>0</v>
      </c>
      <c r="G136" s="32"/>
      <c r="H136" s="33"/>
      <c r="I136" s="33"/>
      <c r="J136" s="33"/>
      <c r="K136" s="33"/>
      <c r="L136" s="39"/>
      <c r="M136" s="189">
        <f>SUM(G132:M132)+SUM(G135:M135)</f>
        <v>0</v>
      </c>
      <c r="N136" s="32"/>
      <c r="O136" s="33"/>
      <c r="P136" s="33"/>
      <c r="Q136" s="33"/>
      <c r="R136" s="33"/>
      <c r="S136" s="39"/>
      <c r="T136" s="189">
        <f>SUM(N132:T132)+SUM(N135:T135)</f>
        <v>0</v>
      </c>
      <c r="U136" s="32"/>
      <c r="V136" s="33"/>
      <c r="W136" s="33"/>
      <c r="X136" s="33"/>
      <c r="Y136" s="33"/>
      <c r="Z136" s="39"/>
      <c r="AA136" s="189">
        <f>SUM(U132:AA132)+SUM(U135:AA135)</f>
        <v>0</v>
      </c>
      <c r="AB136" s="32"/>
      <c r="AC136" s="33"/>
      <c r="AD136" s="33"/>
      <c r="AE136" s="33"/>
      <c r="AF136" s="33"/>
      <c r="AG136" s="39"/>
      <c r="AH136" s="189">
        <f>SUM(AB132:AH132)+SUM(AB135:AH135)</f>
        <v>0</v>
      </c>
      <c r="AI136" s="91">
        <f>F136+M136+T136+AA136+AH136</f>
        <v>0</v>
      </c>
      <c r="AJ136" s="6"/>
      <c r="AK136" s="226" t="s">
        <v>155</v>
      </c>
      <c r="AL136" s="229" t="s">
        <v>156</v>
      </c>
      <c r="AM136" s="35">
        <f>(AM132*8.2)/100*C11</f>
        <v>172.2</v>
      </c>
      <c r="AN136" s="198" t="s">
        <v>157</v>
      </c>
    </row>
    <row r="137" spans="1:40" ht="25.5" customHeight="1" x14ac:dyDescent="0.25">
      <c r="A137" s="24">
        <v>6</v>
      </c>
      <c r="B137" s="175" t="s">
        <v>29</v>
      </c>
      <c r="C137" s="97"/>
      <c r="D137" s="32"/>
      <c r="E137" s="39"/>
      <c r="F137" s="189">
        <f>SUM(D132:F132)+SUM(D134:F135)+SUM(AD119:AG119)+SUM(AD121:AG122)</f>
        <v>0</v>
      </c>
      <c r="G137" s="32"/>
      <c r="H137" s="33"/>
      <c r="I137" s="33"/>
      <c r="J137" s="33"/>
      <c r="K137" s="33"/>
      <c r="L137" s="39"/>
      <c r="M137" s="189">
        <f>SUM(G132:M132)+SUM(G134:M135)</f>
        <v>0</v>
      </c>
      <c r="N137" s="32"/>
      <c r="O137" s="33"/>
      <c r="P137" s="33"/>
      <c r="Q137" s="33"/>
      <c r="R137" s="33"/>
      <c r="S137" s="39"/>
      <c r="T137" s="189">
        <f>SUM(N132:T132)+SUM(N134:T135)</f>
        <v>0</v>
      </c>
      <c r="U137" s="32"/>
      <c r="V137" s="33"/>
      <c r="W137" s="33"/>
      <c r="X137" s="33"/>
      <c r="Y137" s="33"/>
      <c r="Z137" s="39"/>
      <c r="AA137" s="189">
        <f>SUM(U132:AA132)+SUM(U134:AA135)</f>
        <v>0</v>
      </c>
      <c r="AB137" s="32"/>
      <c r="AC137" s="33"/>
      <c r="AD137" s="33"/>
      <c r="AE137" s="33"/>
      <c r="AF137" s="33"/>
      <c r="AG137" s="39"/>
      <c r="AH137" s="189">
        <f>SUM(AB132:AH132)+SUM(AB134:AH135)</f>
        <v>0</v>
      </c>
      <c r="AI137" s="91">
        <f t="shared" ref="AI137:AI141" si="93">F137+M137+T137+AA137+AH137</f>
        <v>0</v>
      </c>
      <c r="AJ137" s="6"/>
      <c r="AK137" s="227"/>
      <c r="AL137" s="230"/>
      <c r="AM137" s="71"/>
      <c r="AN137" s="178">
        <f>AK132-AM136</f>
        <v>-172.2</v>
      </c>
    </row>
    <row r="138" spans="1:40" ht="25.5" customHeight="1" x14ac:dyDescent="0.25">
      <c r="A138" s="24">
        <v>7</v>
      </c>
      <c r="B138" s="173" t="s">
        <v>30</v>
      </c>
      <c r="C138" s="98"/>
      <c r="D138" s="100"/>
      <c r="E138" s="33"/>
      <c r="F138" s="72"/>
      <c r="G138" s="100"/>
      <c r="H138" s="73"/>
      <c r="I138" s="33"/>
      <c r="J138" s="33"/>
      <c r="K138" s="33"/>
      <c r="L138" s="33"/>
      <c r="M138" s="72"/>
      <c r="N138" s="100"/>
      <c r="O138" s="73"/>
      <c r="P138" s="73"/>
      <c r="Q138" s="33"/>
      <c r="R138" s="33"/>
      <c r="S138" s="33"/>
      <c r="T138" s="72"/>
      <c r="U138" s="100"/>
      <c r="V138" s="73"/>
      <c r="W138" s="73"/>
      <c r="X138" s="33"/>
      <c r="Y138" s="33"/>
      <c r="Z138" s="33"/>
      <c r="AA138" s="72"/>
      <c r="AB138" s="100"/>
      <c r="AC138" s="73"/>
      <c r="AD138" s="73"/>
      <c r="AE138" s="73"/>
      <c r="AF138" s="73"/>
      <c r="AG138" s="33"/>
      <c r="AH138" s="72"/>
      <c r="AI138" s="146"/>
      <c r="AJ138" s="6"/>
      <c r="AK138" s="227"/>
      <c r="AL138" s="230"/>
      <c r="AM138" s="71"/>
      <c r="AN138" s="44"/>
    </row>
    <row r="139" spans="1:40" ht="25.5" customHeight="1" x14ac:dyDescent="0.25">
      <c r="A139" s="24">
        <v>8</v>
      </c>
      <c r="B139" s="112" t="s">
        <v>31</v>
      </c>
      <c r="C139" s="98" t="s">
        <v>2</v>
      </c>
      <c r="D139" s="42"/>
      <c r="E139" s="86"/>
      <c r="F139" s="190">
        <f>SUM(D139:E139)+SUM(AD126:AG126)</f>
        <v>0</v>
      </c>
      <c r="G139" s="42"/>
      <c r="H139" s="43"/>
      <c r="I139" s="43"/>
      <c r="J139" s="43"/>
      <c r="K139" s="43"/>
      <c r="L139" s="86"/>
      <c r="M139" s="190">
        <f>SUM(G139:L139)</f>
        <v>0</v>
      </c>
      <c r="N139" s="42"/>
      <c r="O139" s="43"/>
      <c r="P139" s="43"/>
      <c r="Q139" s="43"/>
      <c r="R139" s="43"/>
      <c r="S139" s="86"/>
      <c r="T139" s="190">
        <f>SUM(N139:S139)</f>
        <v>0</v>
      </c>
      <c r="U139" s="42"/>
      <c r="V139" s="43"/>
      <c r="W139" s="43"/>
      <c r="X139" s="43"/>
      <c r="Y139" s="43"/>
      <c r="Z139" s="86"/>
      <c r="AA139" s="190">
        <f>SUM(U139:Z139)</f>
        <v>0</v>
      </c>
      <c r="AB139" s="42"/>
      <c r="AC139" s="43"/>
      <c r="AD139" s="43"/>
      <c r="AE139" s="43"/>
      <c r="AF139" s="43"/>
      <c r="AG139" s="86"/>
      <c r="AH139" s="190">
        <f>SUM(AB139:AG139)</f>
        <v>0</v>
      </c>
      <c r="AI139" s="91">
        <f t="shared" si="93"/>
        <v>0</v>
      </c>
      <c r="AJ139" s="6"/>
      <c r="AK139" s="227"/>
      <c r="AL139" s="230"/>
      <c r="AM139" s="71"/>
      <c r="AN139" s="70"/>
    </row>
    <row r="140" spans="1:40" ht="25.5" customHeight="1" x14ac:dyDescent="0.25">
      <c r="A140" s="24">
        <v>9</v>
      </c>
      <c r="B140" s="112" t="s">
        <v>32</v>
      </c>
      <c r="C140" s="98" t="s">
        <v>2</v>
      </c>
      <c r="D140" s="42"/>
      <c r="E140" s="86"/>
      <c r="F140" s="190">
        <f>SUM(D140:E140)+SUM(AD127:AG127)</f>
        <v>0</v>
      </c>
      <c r="G140" s="42"/>
      <c r="H140" s="43"/>
      <c r="I140" s="43"/>
      <c r="J140" s="43"/>
      <c r="K140" s="43"/>
      <c r="L140" s="86"/>
      <c r="M140" s="190">
        <f>SUM(G140:L140)</f>
        <v>0</v>
      </c>
      <c r="N140" s="42"/>
      <c r="O140" s="43"/>
      <c r="P140" s="43"/>
      <c r="Q140" s="43"/>
      <c r="R140" s="43"/>
      <c r="S140" s="86"/>
      <c r="T140" s="190">
        <f>SUM(N140:S140)</f>
        <v>0</v>
      </c>
      <c r="U140" s="42"/>
      <c r="V140" s="43"/>
      <c r="W140" s="43"/>
      <c r="X140" s="43"/>
      <c r="Y140" s="43"/>
      <c r="Z140" s="86"/>
      <c r="AA140" s="190">
        <f>SUM(U140:Z140)</f>
        <v>0</v>
      </c>
      <c r="AB140" s="42"/>
      <c r="AC140" s="43"/>
      <c r="AD140" s="43"/>
      <c r="AE140" s="43"/>
      <c r="AF140" s="43"/>
      <c r="AG140" s="86"/>
      <c r="AH140" s="190">
        <f>SUM(AB140:AG140)</f>
        <v>0</v>
      </c>
      <c r="AI140" s="91">
        <f>F140+M140+T140+AA140+AH140</f>
        <v>0</v>
      </c>
      <c r="AJ140" s="6"/>
      <c r="AK140" s="228"/>
      <c r="AL140" s="231"/>
      <c r="AM140" s="71"/>
      <c r="AN140" s="199" t="s">
        <v>158</v>
      </c>
    </row>
    <row r="141" spans="1:40" ht="25.5" customHeight="1" thickBot="1" x14ac:dyDescent="0.3">
      <c r="A141" s="24">
        <v>10</v>
      </c>
      <c r="B141" s="176" t="s">
        <v>33</v>
      </c>
      <c r="C141" s="99" t="s">
        <v>2</v>
      </c>
      <c r="D141" s="46"/>
      <c r="E141" s="47"/>
      <c r="F141" s="190">
        <f>SUM(D141:E141)+SUM(AD128:AG128)</f>
        <v>0</v>
      </c>
      <c r="G141" s="46"/>
      <c r="H141" s="47"/>
      <c r="I141" s="47"/>
      <c r="J141" s="47"/>
      <c r="K141" s="47"/>
      <c r="L141" s="47"/>
      <c r="M141" s="191">
        <f t="shared" ref="M141" si="94">SUM(G141:L141)</f>
        <v>0</v>
      </c>
      <c r="N141" s="46"/>
      <c r="O141" s="47"/>
      <c r="P141" s="47"/>
      <c r="Q141" s="47"/>
      <c r="R141" s="47"/>
      <c r="S141" s="47"/>
      <c r="T141" s="191">
        <f t="shared" ref="T141" si="95">SUM(N141:S141)</f>
        <v>0</v>
      </c>
      <c r="U141" s="46"/>
      <c r="V141" s="47"/>
      <c r="W141" s="47"/>
      <c r="X141" s="47"/>
      <c r="Y141" s="47"/>
      <c r="Z141" s="47"/>
      <c r="AA141" s="191">
        <f t="shared" ref="AA141" si="96">SUM(U141:Z141)</f>
        <v>0</v>
      </c>
      <c r="AB141" s="46"/>
      <c r="AC141" s="47"/>
      <c r="AD141" s="47"/>
      <c r="AE141" s="47"/>
      <c r="AF141" s="47"/>
      <c r="AG141" s="47"/>
      <c r="AH141" s="191">
        <f t="shared" ref="AH141" si="97">SUM(AB141:AG141)</f>
        <v>0</v>
      </c>
      <c r="AI141" s="91">
        <f t="shared" si="93"/>
        <v>0</v>
      </c>
      <c r="AJ141" s="6"/>
      <c r="AK141" s="48">
        <f>AK119+AK132+AK106+AK93+AK80+AK67+AK54+AK41+AK28+AK15</f>
        <v>0</v>
      </c>
      <c r="AL141" s="49">
        <f>AM97+AM110+AM123+AM136+AM84+AM71+AM58+AM45+AM32+AM19</f>
        <v>1771.1999999999996</v>
      </c>
      <c r="AM141" s="50"/>
      <c r="AN141" s="51">
        <f>AK141-AL141+$AN$15</f>
        <v>-1771.1999999999996</v>
      </c>
    </row>
    <row r="142" spans="1:40" ht="13.5" thickBot="1" x14ac:dyDescent="0.3">
      <c r="B142" s="122"/>
      <c r="C142" s="52"/>
      <c r="AI142" s="53"/>
      <c r="AK142" s="117"/>
      <c r="AL142" s="117"/>
    </row>
    <row r="143" spans="1:40" ht="13.5" customHeight="1" thickBot="1" x14ac:dyDescent="0.3">
      <c r="A143" s="24"/>
      <c r="B143" s="232" t="s">
        <v>43</v>
      </c>
      <c r="C143" s="234" t="s">
        <v>45</v>
      </c>
      <c r="D143" s="25" t="s">
        <v>90</v>
      </c>
      <c r="E143" s="26"/>
      <c r="F143" s="26"/>
      <c r="G143" s="26"/>
      <c r="H143" s="26"/>
      <c r="I143" s="26"/>
      <c r="J143" s="26"/>
      <c r="K143" s="25" t="s">
        <v>91</v>
      </c>
      <c r="L143" s="26"/>
      <c r="M143" s="26"/>
      <c r="N143" s="26"/>
      <c r="O143" s="26"/>
      <c r="P143" s="26"/>
      <c r="Q143" s="54"/>
      <c r="R143" s="25" t="s">
        <v>92</v>
      </c>
      <c r="S143" s="26"/>
      <c r="T143" s="26"/>
      <c r="U143" s="26"/>
      <c r="V143" s="26"/>
      <c r="W143" s="26"/>
      <c r="X143" s="54"/>
      <c r="Y143" s="25" t="s">
        <v>93</v>
      </c>
      <c r="Z143" s="26"/>
      <c r="AA143" s="26"/>
      <c r="AB143" s="26"/>
      <c r="AC143" s="26"/>
      <c r="AD143" s="26"/>
      <c r="AE143" s="54"/>
      <c r="AF143" s="25" t="s">
        <v>94</v>
      </c>
      <c r="AG143" s="54"/>
      <c r="AH143" s="124"/>
      <c r="AI143" s="87" t="s">
        <v>99</v>
      </c>
      <c r="AJ143" s="6"/>
      <c r="AK143" s="218" t="s">
        <v>159</v>
      </c>
      <c r="AL143" s="219"/>
      <c r="AM143" s="222" t="s">
        <v>101</v>
      </c>
      <c r="AN143" s="209"/>
    </row>
    <row r="144" spans="1:40" ht="13.5" thickBot="1" x14ac:dyDescent="0.3">
      <c r="A144" s="24"/>
      <c r="B144" s="233"/>
      <c r="C144" s="235"/>
      <c r="D144" s="28">
        <v>1</v>
      </c>
      <c r="E144" s="29">
        <v>2</v>
      </c>
      <c r="F144" s="29">
        <v>3</v>
      </c>
      <c r="G144" s="29">
        <v>4</v>
      </c>
      <c r="H144" s="29">
        <v>5</v>
      </c>
      <c r="I144" s="29">
        <v>6</v>
      </c>
      <c r="J144" s="55">
        <v>7</v>
      </c>
      <c r="K144" s="28">
        <v>8</v>
      </c>
      <c r="L144" s="29">
        <v>9</v>
      </c>
      <c r="M144" s="29">
        <v>10</v>
      </c>
      <c r="N144" s="29">
        <v>11</v>
      </c>
      <c r="O144" s="29">
        <v>12</v>
      </c>
      <c r="P144" s="29">
        <v>13</v>
      </c>
      <c r="Q144" s="55">
        <v>14</v>
      </c>
      <c r="R144" s="28">
        <v>15</v>
      </c>
      <c r="S144" s="29">
        <v>16</v>
      </c>
      <c r="T144" s="29">
        <v>17</v>
      </c>
      <c r="U144" s="29">
        <v>18</v>
      </c>
      <c r="V144" s="29">
        <v>19</v>
      </c>
      <c r="W144" s="29">
        <v>20</v>
      </c>
      <c r="X144" s="55">
        <v>21</v>
      </c>
      <c r="Y144" s="28">
        <v>22</v>
      </c>
      <c r="Z144" s="29">
        <v>23</v>
      </c>
      <c r="AA144" s="29">
        <v>24</v>
      </c>
      <c r="AB144" s="29">
        <v>25</v>
      </c>
      <c r="AC144" s="29">
        <v>26</v>
      </c>
      <c r="AD144" s="29">
        <v>27</v>
      </c>
      <c r="AE144" s="55">
        <v>28</v>
      </c>
      <c r="AF144" s="28">
        <v>29</v>
      </c>
      <c r="AG144" s="55">
        <v>30</v>
      </c>
      <c r="AH144" s="126"/>
      <c r="AI144" s="30"/>
      <c r="AJ144" s="6"/>
      <c r="AK144" s="220"/>
      <c r="AL144" s="221"/>
      <c r="AM144" s="223"/>
      <c r="AN144" s="210"/>
    </row>
    <row r="145" spans="1:40" s="180" customFormat="1" ht="25.5" customHeight="1" x14ac:dyDescent="0.25">
      <c r="A145" s="24">
        <v>1</v>
      </c>
      <c r="B145" s="172" t="s">
        <v>24</v>
      </c>
      <c r="C145" s="95" t="s">
        <v>0</v>
      </c>
      <c r="D145" s="32"/>
      <c r="E145" s="33"/>
      <c r="F145" s="33"/>
      <c r="G145" s="33"/>
      <c r="H145" s="33"/>
      <c r="I145" s="57"/>
      <c r="J145" s="59"/>
      <c r="K145" s="32"/>
      <c r="L145" s="33"/>
      <c r="M145" s="33"/>
      <c r="N145" s="33"/>
      <c r="O145" s="33"/>
      <c r="P145" s="57"/>
      <c r="Q145" s="59"/>
      <c r="R145" s="32"/>
      <c r="S145" s="33"/>
      <c r="T145" s="33"/>
      <c r="U145" s="33"/>
      <c r="V145" s="33"/>
      <c r="W145" s="57"/>
      <c r="X145" s="59"/>
      <c r="Y145" s="32"/>
      <c r="Z145" s="33"/>
      <c r="AA145" s="33"/>
      <c r="AB145" s="33"/>
      <c r="AC145" s="33"/>
      <c r="AD145" s="57"/>
      <c r="AE145" s="59"/>
      <c r="AF145" s="32"/>
      <c r="AG145" s="72"/>
      <c r="AH145" s="138"/>
      <c r="AI145" s="83">
        <f>SUM(D145:AH145)</f>
        <v>0</v>
      </c>
      <c r="AJ145" s="6"/>
      <c r="AK145" s="212">
        <f>AI145+AI147+AI152+AI153+AI154+AI148</f>
        <v>0</v>
      </c>
      <c r="AL145" s="213"/>
      <c r="AM145" s="80">
        <v>22</v>
      </c>
      <c r="AN145" s="210"/>
    </row>
    <row r="146" spans="1:40" s="180" customFormat="1" ht="25.5" customHeight="1" x14ac:dyDescent="0.25">
      <c r="A146" s="24">
        <v>2</v>
      </c>
      <c r="B146" s="173" t="s">
        <v>25</v>
      </c>
      <c r="C146" s="95" t="s">
        <v>1</v>
      </c>
      <c r="D146" s="58"/>
      <c r="E146" s="56"/>
      <c r="F146" s="56"/>
      <c r="G146" s="56"/>
      <c r="H146" s="56"/>
      <c r="I146" s="56"/>
      <c r="J146" s="60"/>
      <c r="K146" s="58"/>
      <c r="L146" s="56"/>
      <c r="M146" s="56"/>
      <c r="N146" s="56"/>
      <c r="O146" s="56"/>
      <c r="P146" s="56"/>
      <c r="Q146" s="60"/>
      <c r="R146" s="58"/>
      <c r="S146" s="56"/>
      <c r="T146" s="56"/>
      <c r="U146" s="56"/>
      <c r="V146" s="56"/>
      <c r="W146" s="56"/>
      <c r="X146" s="60"/>
      <c r="Y146" s="58"/>
      <c r="Z146" s="56"/>
      <c r="AA146" s="56"/>
      <c r="AB146" s="56"/>
      <c r="AC146" s="56"/>
      <c r="AD146" s="56"/>
      <c r="AE146" s="60"/>
      <c r="AF146" s="58"/>
      <c r="AG146" s="103"/>
      <c r="AH146" s="138"/>
      <c r="AI146" s="84">
        <f>SUM(D146:AH146)</f>
        <v>0</v>
      </c>
      <c r="AJ146" s="6"/>
      <c r="AK146" s="214"/>
      <c r="AL146" s="215"/>
      <c r="AM146" s="77"/>
      <c r="AN146" s="210"/>
    </row>
    <row r="147" spans="1:40" s="180" customFormat="1" ht="38.25" x14ac:dyDescent="0.25">
      <c r="A147" s="24">
        <v>3</v>
      </c>
      <c r="B147" s="173" t="s">
        <v>26</v>
      </c>
      <c r="C147" s="96">
        <v>9.4</v>
      </c>
      <c r="D147" s="58">
        <f t="shared" ref="D147" si="98">IF(D146&gt;0.51,D146-0.5,0)</f>
        <v>0</v>
      </c>
      <c r="E147" s="56">
        <f t="shared" ref="E147:AG147" si="99">IF(E146&gt;0.51,E146-0.5,0)</f>
        <v>0</v>
      </c>
      <c r="F147" s="56">
        <f t="shared" si="99"/>
        <v>0</v>
      </c>
      <c r="G147" s="56">
        <f t="shared" si="99"/>
        <v>0</v>
      </c>
      <c r="H147" s="56">
        <f t="shared" si="99"/>
        <v>0</v>
      </c>
      <c r="I147" s="56">
        <f t="shared" ref="I147:K147" si="100">IF(I146&gt;0.51,I146-0.5,0)</f>
        <v>0</v>
      </c>
      <c r="J147" s="60">
        <f t="shared" si="100"/>
        <v>0</v>
      </c>
      <c r="K147" s="58">
        <f t="shared" si="100"/>
        <v>0</v>
      </c>
      <c r="L147" s="56">
        <f t="shared" si="99"/>
        <v>0</v>
      </c>
      <c r="M147" s="56">
        <f t="shared" si="99"/>
        <v>0</v>
      </c>
      <c r="N147" s="56">
        <f t="shared" si="99"/>
        <v>0</v>
      </c>
      <c r="O147" s="56">
        <f t="shared" si="99"/>
        <v>0</v>
      </c>
      <c r="P147" s="56">
        <f t="shared" ref="P147:R147" si="101">IF(P146&gt;0.51,P146-0.5,0)</f>
        <v>0</v>
      </c>
      <c r="Q147" s="60">
        <f t="shared" si="101"/>
        <v>0</v>
      </c>
      <c r="R147" s="58">
        <f t="shared" si="101"/>
        <v>0</v>
      </c>
      <c r="S147" s="56">
        <f t="shared" si="99"/>
        <v>0</v>
      </c>
      <c r="T147" s="56">
        <f t="shared" si="99"/>
        <v>0</v>
      </c>
      <c r="U147" s="56">
        <f t="shared" si="99"/>
        <v>0</v>
      </c>
      <c r="V147" s="56">
        <f t="shared" si="99"/>
        <v>0</v>
      </c>
      <c r="W147" s="56">
        <f t="shared" ref="W147:Y147" si="102">IF(W146&gt;0.51,W146-0.5,0)</f>
        <v>0</v>
      </c>
      <c r="X147" s="60">
        <f t="shared" si="102"/>
        <v>0</v>
      </c>
      <c r="Y147" s="58">
        <f t="shared" si="102"/>
        <v>0</v>
      </c>
      <c r="Z147" s="56">
        <f t="shared" si="99"/>
        <v>0</v>
      </c>
      <c r="AA147" s="56">
        <f t="shared" si="99"/>
        <v>0</v>
      </c>
      <c r="AB147" s="56">
        <f t="shared" si="99"/>
        <v>0</v>
      </c>
      <c r="AC147" s="56">
        <f t="shared" si="99"/>
        <v>0</v>
      </c>
      <c r="AD147" s="56">
        <f t="shared" ref="AD147:AF147" si="103">IF(AD146&gt;0.51,AD146-0.5,0)</f>
        <v>0</v>
      </c>
      <c r="AE147" s="60">
        <f t="shared" si="103"/>
        <v>0</v>
      </c>
      <c r="AF147" s="58">
        <f t="shared" si="103"/>
        <v>0</v>
      </c>
      <c r="AG147" s="103">
        <f t="shared" si="99"/>
        <v>0</v>
      </c>
      <c r="AH147" s="138"/>
      <c r="AI147" s="84">
        <f>SUM(D147:AH147)</f>
        <v>0</v>
      </c>
      <c r="AJ147" s="6"/>
      <c r="AK147" s="214"/>
      <c r="AL147" s="215"/>
      <c r="AM147" s="77"/>
      <c r="AN147" s="210"/>
    </row>
    <row r="148" spans="1:40" s="180" customFormat="1" ht="25.5" customHeight="1" x14ac:dyDescent="0.25">
      <c r="A148" s="24">
        <v>4</v>
      </c>
      <c r="B148" s="174" t="s">
        <v>27</v>
      </c>
      <c r="C148" s="96" t="s">
        <v>0</v>
      </c>
      <c r="D148" s="58"/>
      <c r="E148" s="56"/>
      <c r="F148" s="56"/>
      <c r="G148" s="56"/>
      <c r="H148" s="56"/>
      <c r="I148" s="62"/>
      <c r="J148" s="60"/>
      <c r="K148" s="58"/>
      <c r="L148" s="56"/>
      <c r="M148" s="56"/>
      <c r="N148" s="56"/>
      <c r="O148" s="56"/>
      <c r="P148" s="62"/>
      <c r="Q148" s="60"/>
      <c r="R148" s="58"/>
      <c r="S148" s="56"/>
      <c r="T148" s="56"/>
      <c r="U148" s="56"/>
      <c r="V148" s="56"/>
      <c r="W148" s="62"/>
      <c r="X148" s="60"/>
      <c r="Y148" s="58"/>
      <c r="Z148" s="56"/>
      <c r="AA148" s="56"/>
      <c r="AB148" s="56"/>
      <c r="AC148" s="56"/>
      <c r="AD148" s="62"/>
      <c r="AE148" s="60"/>
      <c r="AF148" s="58"/>
      <c r="AG148" s="103"/>
      <c r="AH148" s="138"/>
      <c r="AI148" s="84">
        <f>SUM(D148:AH148)</f>
        <v>0</v>
      </c>
      <c r="AJ148" s="6"/>
      <c r="AK148" s="216"/>
      <c r="AL148" s="217"/>
      <c r="AM148" s="197" t="s">
        <v>160</v>
      </c>
      <c r="AN148" s="211"/>
    </row>
    <row r="149" spans="1:40" ht="25.5" customHeight="1" x14ac:dyDescent="0.25">
      <c r="A149" s="24">
        <v>5</v>
      </c>
      <c r="B149" s="173" t="s">
        <v>28</v>
      </c>
      <c r="C149" s="96"/>
      <c r="D149" s="58"/>
      <c r="E149" s="56"/>
      <c r="F149" s="56"/>
      <c r="G149" s="56"/>
      <c r="H149" s="56"/>
      <c r="I149" s="62"/>
      <c r="J149" s="189">
        <f>SUM(D145:J145)+SUM(D148:J148)</f>
        <v>0</v>
      </c>
      <c r="K149" s="58"/>
      <c r="L149" s="56"/>
      <c r="M149" s="56"/>
      <c r="N149" s="56"/>
      <c r="O149" s="56"/>
      <c r="P149" s="62"/>
      <c r="Q149" s="189">
        <f>SUM(K145:Q145)+SUM(K148:Q148)</f>
        <v>0</v>
      </c>
      <c r="R149" s="58"/>
      <c r="S149" s="56"/>
      <c r="T149" s="56"/>
      <c r="U149" s="56"/>
      <c r="V149" s="56"/>
      <c r="W149" s="62"/>
      <c r="X149" s="189">
        <f>SUM(R145:X145)+SUM(R148:X148)</f>
        <v>0</v>
      </c>
      <c r="Y149" s="58"/>
      <c r="Z149" s="56"/>
      <c r="AA149" s="56"/>
      <c r="AB149" s="56"/>
      <c r="AC149" s="56"/>
      <c r="AD149" s="62"/>
      <c r="AE149" s="189">
        <f>SUM(Y145:AE145)+SUM(Y148:AE148)</f>
        <v>0</v>
      </c>
      <c r="AF149" s="58"/>
      <c r="AG149" s="103"/>
      <c r="AH149" s="138"/>
      <c r="AI149" s="61">
        <f>J149+Q149+X149+AE149</f>
        <v>0</v>
      </c>
      <c r="AJ149" s="6"/>
      <c r="AK149" s="226" t="s">
        <v>161</v>
      </c>
      <c r="AL149" s="229" t="s">
        <v>162</v>
      </c>
      <c r="AM149" s="35">
        <f>(AM145*8.2)/100*C11</f>
        <v>180.39999999999998</v>
      </c>
      <c r="AN149" s="198" t="s">
        <v>163</v>
      </c>
    </row>
    <row r="150" spans="1:40" ht="25.5" customHeight="1" x14ac:dyDescent="0.25">
      <c r="A150" s="24">
        <v>6</v>
      </c>
      <c r="B150" s="175" t="s">
        <v>29</v>
      </c>
      <c r="C150" s="97"/>
      <c r="D150" s="58"/>
      <c r="E150" s="56"/>
      <c r="F150" s="56"/>
      <c r="G150" s="56"/>
      <c r="H150" s="56"/>
      <c r="I150" s="62"/>
      <c r="J150" s="189">
        <f>SUM(D145:J145)+SUM(D147:J148)</f>
        <v>0</v>
      </c>
      <c r="K150" s="58"/>
      <c r="L150" s="56"/>
      <c r="M150" s="56"/>
      <c r="N150" s="56"/>
      <c r="O150" s="56"/>
      <c r="P150" s="62"/>
      <c r="Q150" s="189">
        <f>SUM(K145:Q145)+SUM(K147:Q148)</f>
        <v>0</v>
      </c>
      <c r="R150" s="58"/>
      <c r="S150" s="56"/>
      <c r="T150" s="56"/>
      <c r="U150" s="56"/>
      <c r="V150" s="56"/>
      <c r="W150" s="62"/>
      <c r="X150" s="189">
        <f>SUM(R145:X145)+SUM(R147:X148)</f>
        <v>0</v>
      </c>
      <c r="Y150" s="58"/>
      <c r="Z150" s="56"/>
      <c r="AA150" s="56"/>
      <c r="AB150" s="56"/>
      <c r="AC150" s="56"/>
      <c r="AD150" s="62"/>
      <c r="AE150" s="189">
        <f>SUM(Y145:AE145)+SUM(Y147:AE148)</f>
        <v>0</v>
      </c>
      <c r="AF150" s="58"/>
      <c r="AG150" s="103"/>
      <c r="AH150" s="138"/>
      <c r="AI150" s="61">
        <f t="shared" ref="AI150:AI154" si="104">J150+Q150+X150+AE150</f>
        <v>0</v>
      </c>
      <c r="AJ150" s="6"/>
      <c r="AK150" s="227"/>
      <c r="AL150" s="230"/>
      <c r="AM150" s="71"/>
      <c r="AN150" s="178">
        <f>AK145-AM149</f>
        <v>-180.39999999999998</v>
      </c>
    </row>
    <row r="151" spans="1:40" ht="25.5" customHeight="1" x14ac:dyDescent="0.25">
      <c r="A151" s="24">
        <v>7</v>
      </c>
      <c r="B151" s="173" t="s">
        <v>30</v>
      </c>
      <c r="C151" s="98"/>
      <c r="D151" s="58"/>
      <c r="E151" s="56"/>
      <c r="F151" s="56"/>
      <c r="G151" s="56"/>
      <c r="H151" s="56"/>
      <c r="I151" s="62"/>
      <c r="J151" s="103"/>
      <c r="K151" s="58"/>
      <c r="L151" s="56"/>
      <c r="M151" s="56"/>
      <c r="N151" s="56"/>
      <c r="O151" s="56"/>
      <c r="P151" s="62"/>
      <c r="Q151" s="103"/>
      <c r="R151" s="58"/>
      <c r="S151" s="56"/>
      <c r="T151" s="56"/>
      <c r="U151" s="56"/>
      <c r="V151" s="56"/>
      <c r="W151" s="62"/>
      <c r="X151" s="103"/>
      <c r="Y151" s="58"/>
      <c r="Z151" s="56"/>
      <c r="AA151" s="56"/>
      <c r="AB151" s="56"/>
      <c r="AC151" s="56"/>
      <c r="AD151" s="62"/>
      <c r="AE151" s="103"/>
      <c r="AF151" s="58"/>
      <c r="AG151" s="103"/>
      <c r="AH151" s="138"/>
      <c r="AI151" s="161"/>
      <c r="AJ151" s="6"/>
      <c r="AK151" s="227"/>
      <c r="AL151" s="230"/>
      <c r="AM151" s="71"/>
      <c r="AN151" s="44"/>
    </row>
    <row r="152" spans="1:40" ht="25.5" customHeight="1" x14ac:dyDescent="0.25">
      <c r="A152" s="24">
        <v>8</v>
      </c>
      <c r="B152" s="112" t="s">
        <v>31</v>
      </c>
      <c r="C152" s="98" t="s">
        <v>2</v>
      </c>
      <c r="D152" s="104"/>
      <c r="E152" s="101"/>
      <c r="F152" s="101"/>
      <c r="G152" s="101"/>
      <c r="H152" s="101"/>
      <c r="I152" s="102"/>
      <c r="J152" s="192">
        <f>SUM(D152:I152)</f>
        <v>0</v>
      </c>
      <c r="K152" s="104"/>
      <c r="L152" s="101"/>
      <c r="M152" s="101"/>
      <c r="N152" s="101"/>
      <c r="O152" s="101"/>
      <c r="P152" s="102"/>
      <c r="Q152" s="192">
        <f>SUM(K152:P152)</f>
        <v>0</v>
      </c>
      <c r="R152" s="104"/>
      <c r="S152" s="101"/>
      <c r="T152" s="101"/>
      <c r="U152" s="101"/>
      <c r="V152" s="101"/>
      <c r="W152" s="102"/>
      <c r="X152" s="192">
        <f>SUM(R152:W152)</f>
        <v>0</v>
      </c>
      <c r="Y152" s="104"/>
      <c r="Z152" s="101"/>
      <c r="AA152" s="101"/>
      <c r="AB152" s="101"/>
      <c r="AC152" s="101"/>
      <c r="AD152" s="102"/>
      <c r="AE152" s="192">
        <f>SUM(Y152:AD152)</f>
        <v>0</v>
      </c>
      <c r="AF152" s="104"/>
      <c r="AG152" s="108"/>
      <c r="AH152" s="139"/>
      <c r="AI152" s="61">
        <f t="shared" si="104"/>
        <v>0</v>
      </c>
      <c r="AJ152" s="6"/>
      <c r="AK152" s="227"/>
      <c r="AL152" s="230"/>
      <c r="AM152" s="71"/>
      <c r="AN152" s="70"/>
    </row>
    <row r="153" spans="1:40" ht="25.5" customHeight="1" x14ac:dyDescent="0.25">
      <c r="A153" s="24">
        <v>9</v>
      </c>
      <c r="B153" s="112" t="s">
        <v>32</v>
      </c>
      <c r="C153" s="98" t="s">
        <v>2</v>
      </c>
      <c r="D153" s="104"/>
      <c r="E153" s="101"/>
      <c r="F153" s="101"/>
      <c r="G153" s="101"/>
      <c r="H153" s="101"/>
      <c r="I153" s="102"/>
      <c r="J153" s="192">
        <f>SUM(D153:I153)</f>
        <v>0</v>
      </c>
      <c r="K153" s="104"/>
      <c r="L153" s="101"/>
      <c r="M153" s="101"/>
      <c r="N153" s="101"/>
      <c r="O153" s="101"/>
      <c r="P153" s="102"/>
      <c r="Q153" s="192">
        <f>SUM(K153:P153)</f>
        <v>0</v>
      </c>
      <c r="R153" s="104"/>
      <c r="S153" s="101"/>
      <c r="T153" s="101"/>
      <c r="U153" s="101"/>
      <c r="V153" s="101"/>
      <c r="W153" s="102"/>
      <c r="X153" s="192">
        <f>SUM(R153:W153)</f>
        <v>0</v>
      </c>
      <c r="Y153" s="104"/>
      <c r="Z153" s="101"/>
      <c r="AA153" s="101"/>
      <c r="AB153" s="101"/>
      <c r="AC153" s="101"/>
      <c r="AD153" s="102"/>
      <c r="AE153" s="192">
        <f>SUM(Y153:AD153)</f>
        <v>0</v>
      </c>
      <c r="AF153" s="104"/>
      <c r="AG153" s="108"/>
      <c r="AH153" s="139"/>
      <c r="AI153" s="61">
        <f t="shared" si="104"/>
        <v>0</v>
      </c>
      <c r="AJ153" s="6"/>
      <c r="AK153" s="228"/>
      <c r="AL153" s="231"/>
      <c r="AM153" s="71"/>
      <c r="AN153" s="199" t="s">
        <v>164</v>
      </c>
    </row>
    <row r="154" spans="1:40" ht="25.5" customHeight="1" thickBot="1" x14ac:dyDescent="0.3">
      <c r="A154" s="24">
        <v>10</v>
      </c>
      <c r="B154" s="176" t="s">
        <v>33</v>
      </c>
      <c r="C154" s="99" t="s">
        <v>2</v>
      </c>
      <c r="D154" s="64"/>
      <c r="E154" s="63"/>
      <c r="F154" s="63"/>
      <c r="G154" s="63"/>
      <c r="H154" s="63"/>
      <c r="I154" s="63"/>
      <c r="J154" s="193">
        <f>SUM(D154:I154)</f>
        <v>0</v>
      </c>
      <c r="K154" s="64"/>
      <c r="L154" s="63"/>
      <c r="M154" s="63"/>
      <c r="N154" s="63"/>
      <c r="O154" s="63"/>
      <c r="P154" s="63"/>
      <c r="Q154" s="193">
        <f>SUM(K154:P154)</f>
        <v>0</v>
      </c>
      <c r="R154" s="64"/>
      <c r="S154" s="63"/>
      <c r="T154" s="63"/>
      <c r="U154" s="63"/>
      <c r="V154" s="63"/>
      <c r="W154" s="63"/>
      <c r="X154" s="193">
        <f>SUM(R154:W154)</f>
        <v>0</v>
      </c>
      <c r="Y154" s="64"/>
      <c r="Z154" s="63"/>
      <c r="AA154" s="63"/>
      <c r="AB154" s="63"/>
      <c r="AC154" s="63"/>
      <c r="AD154" s="63"/>
      <c r="AE154" s="193">
        <f>SUM(Y154:AD154)</f>
        <v>0</v>
      </c>
      <c r="AF154" s="64"/>
      <c r="AG154" s="109"/>
      <c r="AH154" s="140"/>
      <c r="AI154" s="61">
        <f t="shared" si="104"/>
        <v>0</v>
      </c>
      <c r="AJ154" s="6"/>
      <c r="AK154" s="48">
        <f>AK132+AK145+AK119+AK106+AK93+AK80+AK67+AK54+AK41+AK28+AK15</f>
        <v>0</v>
      </c>
      <c r="AL154" s="49">
        <f>AM110+AM123+AM136+AM149+AM97+AM84+AM71+AM58+AM45+AM32+AM19</f>
        <v>1951.5999999999997</v>
      </c>
      <c r="AM154" s="50"/>
      <c r="AN154" s="51">
        <f>AK154-AL154+$AN$15</f>
        <v>-1951.5999999999997</v>
      </c>
    </row>
    <row r="155" spans="1:40" ht="13.5" thickBot="1" x14ac:dyDescent="0.3">
      <c r="B155" s="122"/>
      <c r="C155" s="52"/>
      <c r="AI155" s="53"/>
      <c r="AK155" s="117"/>
      <c r="AL155" s="117"/>
    </row>
    <row r="156" spans="1:40" ht="13.5" customHeight="1" thickBot="1" x14ac:dyDescent="0.3">
      <c r="A156" s="24"/>
      <c r="B156" s="232" t="s">
        <v>44</v>
      </c>
      <c r="C156" s="234" t="s">
        <v>45</v>
      </c>
      <c r="D156" s="25" t="s">
        <v>94</v>
      </c>
      <c r="E156" s="26"/>
      <c r="F156" s="26"/>
      <c r="G156" s="26"/>
      <c r="H156" s="26"/>
      <c r="I156" s="25" t="s">
        <v>95</v>
      </c>
      <c r="J156" s="26"/>
      <c r="K156" s="26"/>
      <c r="L156" s="26"/>
      <c r="M156" s="26"/>
      <c r="N156" s="26"/>
      <c r="O156" s="26"/>
      <c r="P156" s="25" t="s">
        <v>96</v>
      </c>
      <c r="Q156" s="26"/>
      <c r="R156" s="26"/>
      <c r="S156" s="26"/>
      <c r="T156" s="26"/>
      <c r="U156" s="26"/>
      <c r="V156" s="54"/>
      <c r="W156" s="25" t="s">
        <v>97</v>
      </c>
      <c r="X156" s="26"/>
      <c r="Y156" s="26"/>
      <c r="Z156" s="26"/>
      <c r="AA156" s="26"/>
      <c r="AB156" s="26"/>
      <c r="AC156" s="54"/>
      <c r="AD156" s="25" t="s">
        <v>98</v>
      </c>
      <c r="AE156" s="26"/>
      <c r="AF156" s="26"/>
      <c r="AG156" s="26"/>
      <c r="AH156" s="54"/>
      <c r="AI156" s="87" t="s">
        <v>99</v>
      </c>
      <c r="AJ156" s="6"/>
      <c r="AK156" s="218" t="s">
        <v>165</v>
      </c>
      <c r="AL156" s="219"/>
      <c r="AM156" s="222" t="s">
        <v>101</v>
      </c>
      <c r="AN156" s="209"/>
    </row>
    <row r="157" spans="1:40" ht="13.5" thickBot="1" x14ac:dyDescent="0.3">
      <c r="A157" s="24"/>
      <c r="B157" s="233"/>
      <c r="C157" s="235"/>
      <c r="D157" s="28">
        <v>1</v>
      </c>
      <c r="E157" s="29">
        <v>2</v>
      </c>
      <c r="F157" s="29">
        <v>3</v>
      </c>
      <c r="G157" s="29">
        <v>4</v>
      </c>
      <c r="H157" s="55">
        <v>5</v>
      </c>
      <c r="I157" s="28">
        <v>6</v>
      </c>
      <c r="J157" s="29">
        <v>7</v>
      </c>
      <c r="K157" s="29">
        <v>8</v>
      </c>
      <c r="L157" s="29">
        <v>9</v>
      </c>
      <c r="M157" s="29">
        <v>10</v>
      </c>
      <c r="N157" s="29">
        <v>11</v>
      </c>
      <c r="O157" s="55">
        <v>12</v>
      </c>
      <c r="P157" s="28">
        <v>13</v>
      </c>
      <c r="Q157" s="29">
        <v>14</v>
      </c>
      <c r="R157" s="29">
        <v>15</v>
      </c>
      <c r="S157" s="29">
        <v>16</v>
      </c>
      <c r="T157" s="29">
        <v>17</v>
      </c>
      <c r="U157" s="29">
        <v>18</v>
      </c>
      <c r="V157" s="55">
        <v>19</v>
      </c>
      <c r="W157" s="28">
        <v>20</v>
      </c>
      <c r="X157" s="29">
        <v>21</v>
      </c>
      <c r="Y157" s="29">
        <v>22</v>
      </c>
      <c r="Z157" s="29">
        <v>23</v>
      </c>
      <c r="AA157" s="29">
        <v>24</v>
      </c>
      <c r="AB157" s="29">
        <v>25</v>
      </c>
      <c r="AC157" s="55">
        <v>26</v>
      </c>
      <c r="AD157" s="28">
        <v>27</v>
      </c>
      <c r="AE157" s="29">
        <v>28</v>
      </c>
      <c r="AF157" s="29">
        <v>29</v>
      </c>
      <c r="AG157" s="29">
        <v>30</v>
      </c>
      <c r="AH157" s="55">
        <v>31</v>
      </c>
      <c r="AI157" s="88"/>
      <c r="AJ157" s="6"/>
      <c r="AK157" s="220"/>
      <c r="AL157" s="221"/>
      <c r="AM157" s="223"/>
      <c r="AN157" s="210"/>
    </row>
    <row r="158" spans="1:40" s="180" customFormat="1" ht="25.5" customHeight="1" x14ac:dyDescent="0.25">
      <c r="A158" s="24">
        <v>1</v>
      </c>
      <c r="B158" s="172" t="s">
        <v>24</v>
      </c>
      <c r="C158" s="95" t="s">
        <v>0</v>
      </c>
      <c r="D158" s="32"/>
      <c r="E158" s="33"/>
      <c r="F158" s="33"/>
      <c r="G158" s="57"/>
      <c r="H158" s="59"/>
      <c r="I158" s="32"/>
      <c r="J158" s="33"/>
      <c r="K158" s="33"/>
      <c r="L158" s="33"/>
      <c r="M158" s="33"/>
      <c r="N158" s="57"/>
      <c r="O158" s="59"/>
      <c r="P158" s="32"/>
      <c r="Q158" s="33"/>
      <c r="R158" s="33"/>
      <c r="S158" s="33"/>
      <c r="T158" s="33"/>
      <c r="U158" s="57"/>
      <c r="V158" s="59"/>
      <c r="W158" s="32"/>
      <c r="X158" s="33"/>
      <c r="Y158" s="33"/>
      <c r="Z158" s="33"/>
      <c r="AA158" s="33"/>
      <c r="AB158" s="57"/>
      <c r="AC158" s="59"/>
      <c r="AD158" s="32"/>
      <c r="AE158" s="33"/>
      <c r="AF158" s="56"/>
      <c r="AG158" s="33"/>
      <c r="AH158" s="103"/>
      <c r="AI158" s="105">
        <f>SUM(D158:AH158)</f>
        <v>0</v>
      </c>
      <c r="AJ158" s="6"/>
      <c r="AK158" s="212">
        <f>AI158+AI160+AI165+AI166+AI167+AI161</f>
        <v>0</v>
      </c>
      <c r="AL158" s="213"/>
      <c r="AM158" s="80">
        <v>23</v>
      </c>
      <c r="AN158" s="210"/>
    </row>
    <row r="159" spans="1:40" s="180" customFormat="1" ht="25.5" customHeight="1" x14ac:dyDescent="0.25">
      <c r="A159" s="24">
        <v>2</v>
      </c>
      <c r="B159" s="173" t="s">
        <v>25</v>
      </c>
      <c r="C159" s="95" t="s">
        <v>1</v>
      </c>
      <c r="D159" s="58"/>
      <c r="E159" s="56"/>
      <c r="F159" s="56"/>
      <c r="G159" s="56"/>
      <c r="H159" s="60"/>
      <c r="I159" s="58"/>
      <c r="J159" s="56"/>
      <c r="K159" s="56"/>
      <c r="L159" s="56"/>
      <c r="M159" s="56"/>
      <c r="N159" s="56"/>
      <c r="O159" s="60"/>
      <c r="P159" s="58"/>
      <c r="Q159" s="56"/>
      <c r="R159" s="56"/>
      <c r="S159" s="56"/>
      <c r="T159" s="56"/>
      <c r="U159" s="56"/>
      <c r="V159" s="60"/>
      <c r="W159" s="58"/>
      <c r="X159" s="56"/>
      <c r="Y159" s="56"/>
      <c r="Z159" s="56"/>
      <c r="AA159" s="56"/>
      <c r="AB159" s="56"/>
      <c r="AC159" s="60"/>
      <c r="AD159" s="58"/>
      <c r="AE159" s="56"/>
      <c r="AF159" s="56"/>
      <c r="AG159" s="56"/>
      <c r="AH159" s="103"/>
      <c r="AI159" s="106">
        <f>SUM(D159:AH159)</f>
        <v>0</v>
      </c>
      <c r="AJ159" s="6"/>
      <c r="AK159" s="214"/>
      <c r="AL159" s="215"/>
      <c r="AM159" s="77"/>
      <c r="AN159" s="210"/>
    </row>
    <row r="160" spans="1:40" s="180" customFormat="1" ht="38.25" x14ac:dyDescent="0.25">
      <c r="A160" s="24">
        <v>3</v>
      </c>
      <c r="B160" s="173" t="s">
        <v>26</v>
      </c>
      <c r="C160" s="38">
        <v>9.4</v>
      </c>
      <c r="D160" s="188">
        <f>IF(D159&gt;0.51,D159-0.5,0)</f>
        <v>0</v>
      </c>
      <c r="E160" s="56">
        <f t="shared" ref="E160:AH160" si="105">IF(E159&gt;0.51,E159-0.5,0)</f>
        <v>0</v>
      </c>
      <c r="F160" s="56">
        <f t="shared" si="105"/>
        <v>0</v>
      </c>
      <c r="G160" s="56">
        <f t="shared" ref="G160:I160" si="106">IF(G159&gt;0.51,G159-0.5,0)</f>
        <v>0</v>
      </c>
      <c r="H160" s="60">
        <f t="shared" si="106"/>
        <v>0</v>
      </c>
      <c r="I160" s="58">
        <f t="shared" si="106"/>
        <v>0</v>
      </c>
      <c r="J160" s="56">
        <f t="shared" si="105"/>
        <v>0</v>
      </c>
      <c r="K160" s="56">
        <f t="shared" si="105"/>
        <v>0</v>
      </c>
      <c r="L160" s="56">
        <f t="shared" si="105"/>
        <v>0</v>
      </c>
      <c r="M160" s="56">
        <f t="shared" si="105"/>
        <v>0</v>
      </c>
      <c r="N160" s="56">
        <f t="shared" ref="N160:P160" si="107">IF(N159&gt;0.51,N159-0.5,0)</f>
        <v>0</v>
      </c>
      <c r="O160" s="60">
        <f t="shared" si="107"/>
        <v>0</v>
      </c>
      <c r="P160" s="58">
        <f t="shared" si="107"/>
        <v>0</v>
      </c>
      <c r="Q160" s="56">
        <f t="shared" si="105"/>
        <v>0</v>
      </c>
      <c r="R160" s="56">
        <f t="shared" si="105"/>
        <v>0</v>
      </c>
      <c r="S160" s="56">
        <f t="shared" si="105"/>
        <v>0</v>
      </c>
      <c r="T160" s="56">
        <f t="shared" si="105"/>
        <v>0</v>
      </c>
      <c r="U160" s="56">
        <f t="shared" ref="U160:W160" si="108">IF(U159&gt;0.51,U159-0.5,0)</f>
        <v>0</v>
      </c>
      <c r="V160" s="60">
        <f t="shared" si="108"/>
        <v>0</v>
      </c>
      <c r="W160" s="58">
        <f t="shared" si="108"/>
        <v>0</v>
      </c>
      <c r="X160" s="56">
        <f t="shared" si="105"/>
        <v>0</v>
      </c>
      <c r="Y160" s="56">
        <f t="shared" si="105"/>
        <v>0</v>
      </c>
      <c r="Z160" s="56">
        <f t="shared" si="105"/>
        <v>0</v>
      </c>
      <c r="AA160" s="56">
        <f t="shared" si="105"/>
        <v>0</v>
      </c>
      <c r="AB160" s="56">
        <f t="shared" ref="AB160:AD160" si="109">IF(AB159&gt;0.51,AB159-0.5,0)</f>
        <v>0</v>
      </c>
      <c r="AC160" s="60">
        <f t="shared" si="109"/>
        <v>0</v>
      </c>
      <c r="AD160" s="58">
        <f t="shared" si="109"/>
        <v>0</v>
      </c>
      <c r="AE160" s="56">
        <f t="shared" si="105"/>
        <v>0</v>
      </c>
      <c r="AF160" s="56">
        <f t="shared" si="105"/>
        <v>0</v>
      </c>
      <c r="AG160" s="56">
        <f t="shared" si="105"/>
        <v>0</v>
      </c>
      <c r="AH160" s="103">
        <f t="shared" si="105"/>
        <v>0</v>
      </c>
      <c r="AI160" s="106">
        <f>SUM(D160:AH160)</f>
        <v>0</v>
      </c>
      <c r="AJ160" s="6"/>
      <c r="AK160" s="214"/>
      <c r="AL160" s="215"/>
      <c r="AM160" s="77"/>
      <c r="AN160" s="210"/>
    </row>
    <row r="161" spans="1:40" s="180" customFormat="1" ht="25.5" customHeight="1" x14ac:dyDescent="0.25">
      <c r="A161" s="24">
        <v>4</v>
      </c>
      <c r="B161" s="174" t="s">
        <v>27</v>
      </c>
      <c r="C161" s="96" t="s">
        <v>0</v>
      </c>
      <c r="D161" s="58"/>
      <c r="E161" s="56"/>
      <c r="F161" s="56"/>
      <c r="G161" s="62"/>
      <c r="H161" s="60"/>
      <c r="I161" s="58"/>
      <c r="J161" s="56"/>
      <c r="K161" s="56"/>
      <c r="L161" s="56"/>
      <c r="M161" s="56"/>
      <c r="N161" s="62"/>
      <c r="O161" s="60"/>
      <c r="P161" s="58"/>
      <c r="Q161" s="56"/>
      <c r="R161" s="56"/>
      <c r="S161" s="56"/>
      <c r="T161" s="56"/>
      <c r="U161" s="62"/>
      <c r="V161" s="60"/>
      <c r="W161" s="58"/>
      <c r="X161" s="56"/>
      <c r="Y161" s="56"/>
      <c r="Z161" s="56"/>
      <c r="AA161" s="56"/>
      <c r="AB161" s="62"/>
      <c r="AC161" s="60"/>
      <c r="AD161" s="58"/>
      <c r="AE161" s="56"/>
      <c r="AF161" s="56"/>
      <c r="AG161" s="56"/>
      <c r="AH161" s="103"/>
      <c r="AI161" s="106">
        <f>SUM(D161:AH161)</f>
        <v>0</v>
      </c>
      <c r="AJ161" s="6"/>
      <c r="AK161" s="216"/>
      <c r="AL161" s="217"/>
      <c r="AM161" s="197" t="s">
        <v>166</v>
      </c>
      <c r="AN161" s="211"/>
    </row>
    <row r="162" spans="1:40" ht="25.5" customHeight="1" x14ac:dyDescent="0.25">
      <c r="A162" s="24">
        <v>5</v>
      </c>
      <c r="B162" s="173" t="s">
        <v>28</v>
      </c>
      <c r="C162" s="96"/>
      <c r="D162" s="58"/>
      <c r="E162" s="56"/>
      <c r="F162" s="56"/>
      <c r="G162" s="62"/>
      <c r="H162" s="189">
        <f>SUM(D158:H158)+SUM(D161:H161)+SUM(AF145:AG145)+SUM(AF148:AG148)</f>
        <v>0</v>
      </c>
      <c r="I162" s="58"/>
      <c r="J162" s="56"/>
      <c r="K162" s="56"/>
      <c r="L162" s="56"/>
      <c r="M162" s="56"/>
      <c r="N162" s="62"/>
      <c r="O162" s="189">
        <f>SUM(I158:O158)+SUM(I161:O161)</f>
        <v>0</v>
      </c>
      <c r="P162" s="58"/>
      <c r="Q162" s="56"/>
      <c r="R162" s="56"/>
      <c r="S162" s="56"/>
      <c r="T162" s="56"/>
      <c r="U162" s="62"/>
      <c r="V162" s="189">
        <f>SUM(P158:V158)+SUM(P161:V161)</f>
        <v>0</v>
      </c>
      <c r="W162" s="58"/>
      <c r="X162" s="56"/>
      <c r="Y162" s="56"/>
      <c r="Z162" s="56"/>
      <c r="AA162" s="56"/>
      <c r="AB162" s="62"/>
      <c r="AC162" s="189">
        <f>SUM(W158:AC158)+SUM(W161:AC161)</f>
        <v>0</v>
      </c>
      <c r="AD162" s="58"/>
      <c r="AE162" s="56"/>
      <c r="AF162" s="56"/>
      <c r="AG162" s="56"/>
      <c r="AH162" s="103"/>
      <c r="AI162" s="106">
        <f>H162+O162+V162+AC162</f>
        <v>0</v>
      </c>
      <c r="AJ162" s="6"/>
      <c r="AK162" s="226" t="s">
        <v>167</v>
      </c>
      <c r="AL162" s="229" t="s">
        <v>168</v>
      </c>
      <c r="AM162" s="35">
        <f>(AM158*8.2)/100*C11</f>
        <v>188.6</v>
      </c>
      <c r="AN162" s="198" t="s">
        <v>169</v>
      </c>
    </row>
    <row r="163" spans="1:40" ht="25.5" customHeight="1" x14ac:dyDescent="0.25">
      <c r="A163" s="24">
        <v>6</v>
      </c>
      <c r="B163" s="175" t="s">
        <v>29</v>
      </c>
      <c r="C163" s="97"/>
      <c r="D163" s="58"/>
      <c r="E163" s="56"/>
      <c r="F163" s="56"/>
      <c r="G163" s="62"/>
      <c r="H163" s="189">
        <f>SUM(D158:H158)+SUM(D160:H161)+SUM(AF145:AG145)+SUM(AF147:AG148)</f>
        <v>0</v>
      </c>
      <c r="I163" s="58"/>
      <c r="J163" s="56"/>
      <c r="K163" s="56"/>
      <c r="L163" s="56"/>
      <c r="M163" s="56"/>
      <c r="N163" s="62"/>
      <c r="O163" s="189">
        <f>SUM(I158:O158)+SUM(I160:O161)</f>
        <v>0</v>
      </c>
      <c r="P163" s="58"/>
      <c r="Q163" s="56"/>
      <c r="R163" s="56"/>
      <c r="S163" s="56"/>
      <c r="T163" s="56"/>
      <c r="U163" s="62"/>
      <c r="V163" s="189">
        <f>SUM(P158:V158)+SUM(P160:V161)</f>
        <v>0</v>
      </c>
      <c r="W163" s="58"/>
      <c r="X163" s="56"/>
      <c r="Y163" s="56"/>
      <c r="Z163" s="56"/>
      <c r="AA163" s="56"/>
      <c r="AB163" s="62"/>
      <c r="AC163" s="189">
        <f>SUM(W158:AC158)+SUM(W160:AC161)</f>
        <v>0</v>
      </c>
      <c r="AD163" s="58"/>
      <c r="AE163" s="56"/>
      <c r="AF163" s="56"/>
      <c r="AG163" s="56"/>
      <c r="AH163" s="103"/>
      <c r="AI163" s="106">
        <f t="shared" ref="AI163:AI167" si="110">H163+O163+V163+AC163</f>
        <v>0</v>
      </c>
      <c r="AJ163" s="6"/>
      <c r="AK163" s="227"/>
      <c r="AL163" s="230"/>
      <c r="AM163" s="71"/>
      <c r="AN163" s="178">
        <f>AK158-AM162</f>
        <v>-188.6</v>
      </c>
    </row>
    <row r="164" spans="1:40" ht="25.5" customHeight="1" x14ac:dyDescent="0.25">
      <c r="A164" s="24">
        <v>7</v>
      </c>
      <c r="B164" s="173" t="s">
        <v>30</v>
      </c>
      <c r="C164" s="98"/>
      <c r="D164" s="58"/>
      <c r="E164" s="56"/>
      <c r="F164" s="56"/>
      <c r="G164" s="56"/>
      <c r="H164" s="103"/>
      <c r="I164" s="158"/>
      <c r="J164" s="56"/>
      <c r="K164" s="115"/>
      <c r="L164" s="56"/>
      <c r="M164" s="56"/>
      <c r="N164" s="56"/>
      <c r="O164" s="103"/>
      <c r="P164" s="158"/>
      <c r="Q164" s="56"/>
      <c r="R164" s="56"/>
      <c r="S164" s="56"/>
      <c r="T164" s="56"/>
      <c r="U164" s="56"/>
      <c r="V164" s="103"/>
      <c r="W164" s="158"/>
      <c r="X164" s="56"/>
      <c r="Y164" s="73"/>
      <c r="Z164" s="33"/>
      <c r="AA164" s="33"/>
      <c r="AB164" s="56"/>
      <c r="AC164" s="103"/>
      <c r="AD164" s="158"/>
      <c r="AE164" s="56"/>
      <c r="AF164" s="73"/>
      <c r="AG164" s="56"/>
      <c r="AH164" s="92"/>
      <c r="AI164" s="147"/>
      <c r="AJ164" s="6"/>
      <c r="AK164" s="227"/>
      <c r="AL164" s="230"/>
      <c r="AM164" s="71"/>
      <c r="AN164" s="44"/>
    </row>
    <row r="165" spans="1:40" ht="25.5" customHeight="1" x14ac:dyDescent="0.25">
      <c r="A165" s="24">
        <v>8</v>
      </c>
      <c r="B165" s="112" t="s">
        <v>31</v>
      </c>
      <c r="C165" s="98" t="s">
        <v>2</v>
      </c>
      <c r="D165" s="104"/>
      <c r="E165" s="101"/>
      <c r="F165" s="101"/>
      <c r="G165" s="102"/>
      <c r="H165" s="192">
        <f>SUM(D165:G165)+SUM(AF152:AG152)</f>
        <v>0</v>
      </c>
      <c r="I165" s="104"/>
      <c r="J165" s="101"/>
      <c r="K165" s="101"/>
      <c r="L165" s="101"/>
      <c r="M165" s="101"/>
      <c r="N165" s="102"/>
      <c r="O165" s="192">
        <f>SUM(I165:N165)</f>
        <v>0</v>
      </c>
      <c r="P165" s="104"/>
      <c r="Q165" s="101"/>
      <c r="R165" s="101"/>
      <c r="S165" s="101"/>
      <c r="T165" s="101"/>
      <c r="U165" s="102"/>
      <c r="V165" s="192">
        <f>SUM(P165:U165)</f>
        <v>0</v>
      </c>
      <c r="W165" s="104"/>
      <c r="X165" s="101"/>
      <c r="Y165" s="101"/>
      <c r="Z165" s="101"/>
      <c r="AA165" s="101"/>
      <c r="AB165" s="102"/>
      <c r="AC165" s="192">
        <f>SUM(W165:AB165)</f>
        <v>0</v>
      </c>
      <c r="AD165" s="104"/>
      <c r="AE165" s="101"/>
      <c r="AF165" s="101"/>
      <c r="AG165" s="101"/>
      <c r="AH165" s="108"/>
      <c r="AI165" s="106">
        <f>H165+O165+V165+AC165</f>
        <v>0</v>
      </c>
      <c r="AJ165" s="6"/>
      <c r="AK165" s="227"/>
      <c r="AL165" s="230"/>
      <c r="AM165" s="71"/>
      <c r="AN165" s="70"/>
    </row>
    <row r="166" spans="1:40" ht="25.5" customHeight="1" x14ac:dyDescent="0.25">
      <c r="A166" s="24">
        <v>9</v>
      </c>
      <c r="B166" s="112" t="s">
        <v>32</v>
      </c>
      <c r="C166" s="98" t="s">
        <v>2</v>
      </c>
      <c r="D166" s="104"/>
      <c r="E166" s="101"/>
      <c r="F166" s="101"/>
      <c r="G166" s="102"/>
      <c r="H166" s="192">
        <f>SUM(D166:G166)+SUM(AF153:AG153)</f>
        <v>0</v>
      </c>
      <c r="I166" s="104"/>
      <c r="J166" s="101"/>
      <c r="K166" s="101"/>
      <c r="L166" s="101"/>
      <c r="M166" s="101"/>
      <c r="N166" s="102"/>
      <c r="O166" s="192">
        <f>SUM(I166:N166)</f>
        <v>0</v>
      </c>
      <c r="P166" s="104"/>
      <c r="Q166" s="101"/>
      <c r="R166" s="101"/>
      <c r="S166" s="101"/>
      <c r="T166" s="101"/>
      <c r="U166" s="102"/>
      <c r="V166" s="192">
        <f t="shared" ref="V166:V167" si="111">SUM(P166:U166)</f>
        <v>0</v>
      </c>
      <c r="W166" s="104"/>
      <c r="X166" s="101"/>
      <c r="Y166" s="101"/>
      <c r="Z166" s="101"/>
      <c r="AA166" s="101"/>
      <c r="AB166" s="102"/>
      <c r="AC166" s="192">
        <f>SUM(W166:AB166)</f>
        <v>0</v>
      </c>
      <c r="AD166" s="104"/>
      <c r="AE166" s="101"/>
      <c r="AF166" s="101"/>
      <c r="AG166" s="101"/>
      <c r="AH166" s="108"/>
      <c r="AI166" s="106">
        <f t="shared" si="110"/>
        <v>0</v>
      </c>
      <c r="AJ166" s="6"/>
      <c r="AK166" s="228"/>
      <c r="AL166" s="231"/>
      <c r="AM166" s="71"/>
      <c r="AN166" s="199" t="s">
        <v>170</v>
      </c>
    </row>
    <row r="167" spans="1:40" ht="25.5" customHeight="1" thickBot="1" x14ac:dyDescent="0.3">
      <c r="A167" s="24">
        <v>10</v>
      </c>
      <c r="B167" s="176" t="s">
        <v>33</v>
      </c>
      <c r="C167" s="99" t="s">
        <v>2</v>
      </c>
      <c r="D167" s="64"/>
      <c r="E167" s="63"/>
      <c r="F167" s="63"/>
      <c r="G167" s="63"/>
      <c r="H167" s="192">
        <f t="shared" ref="H167" si="112">SUM(D167:G167)+SUM(AF154:AG154)</f>
        <v>0</v>
      </c>
      <c r="I167" s="64"/>
      <c r="J167" s="63"/>
      <c r="K167" s="63"/>
      <c r="L167" s="63"/>
      <c r="M167" s="63"/>
      <c r="N167" s="63"/>
      <c r="O167" s="192">
        <f t="shared" ref="O167" si="113">SUM(I167:N167)</f>
        <v>0</v>
      </c>
      <c r="P167" s="64"/>
      <c r="Q167" s="63"/>
      <c r="R167" s="63"/>
      <c r="S167" s="63"/>
      <c r="T167" s="63"/>
      <c r="U167" s="63"/>
      <c r="V167" s="192">
        <f t="shared" si="111"/>
        <v>0</v>
      </c>
      <c r="W167" s="64"/>
      <c r="X167" s="63"/>
      <c r="Y167" s="63"/>
      <c r="Z167" s="63"/>
      <c r="AA167" s="63"/>
      <c r="AB167" s="63"/>
      <c r="AC167" s="192">
        <f>SUM(W167:AB167)</f>
        <v>0</v>
      </c>
      <c r="AD167" s="64"/>
      <c r="AE167" s="63"/>
      <c r="AF167" s="63"/>
      <c r="AG167" s="63"/>
      <c r="AH167" s="109"/>
      <c r="AI167" s="106">
        <f t="shared" si="110"/>
        <v>0</v>
      </c>
      <c r="AJ167" s="6"/>
      <c r="AK167" s="48">
        <f>AK145+AK158+AK132+AK119+AK106+AK93+AK80+AK67+AK54+AK41+AK28+AK15</f>
        <v>0</v>
      </c>
      <c r="AL167" s="49">
        <f>AM123+AM136+AM149+AM162+AM110+AM97+AM84+AM71+AM58+AM45+AM32+AM19</f>
        <v>2140.1999999999998</v>
      </c>
      <c r="AM167" s="50"/>
      <c r="AN167" s="51">
        <f>AK167-AL167+$AN$15</f>
        <v>-2140.1999999999998</v>
      </c>
    </row>
  </sheetData>
  <sheetProtection algorithmName="SHA-512" hashValue="aVtEQEjqjmZeWrgvXurlx0mUdC4TLScO882EXkbTathAlFcMdrP34pkBcySa4UZ0DfBWuLhM7pI3YYJZ1z0+3A==" saltValue="kRQVFQh/VVVmlInyJ5Tmng==" spinCount="100000" sheet="1" objects="1" scenarios="1" formatCells="0" formatColumns="0" formatRows="0"/>
  <mergeCells count="114">
    <mergeCell ref="B143:B144"/>
    <mergeCell ref="C143:C144"/>
    <mergeCell ref="AK143:AL144"/>
    <mergeCell ref="AM143:AM144"/>
    <mergeCell ref="AN143:AN148"/>
    <mergeCell ref="AK145:AL148"/>
    <mergeCell ref="AM130:AM131"/>
    <mergeCell ref="AN130:AN135"/>
    <mergeCell ref="AK132:AL135"/>
    <mergeCell ref="AK136:AK140"/>
    <mergeCell ref="AL136:AL140"/>
    <mergeCell ref="B130:B131"/>
    <mergeCell ref="C130:C131"/>
    <mergeCell ref="AK130:AL131"/>
    <mergeCell ref="AM156:AM157"/>
    <mergeCell ref="AN156:AN161"/>
    <mergeCell ref="AK158:AL161"/>
    <mergeCell ref="AK162:AK166"/>
    <mergeCell ref="AL162:AL166"/>
    <mergeCell ref="AK149:AK153"/>
    <mergeCell ref="AL149:AL153"/>
    <mergeCell ref="B156:B157"/>
    <mergeCell ref="C156:C157"/>
    <mergeCell ref="AK156:AL157"/>
    <mergeCell ref="AM117:AM118"/>
    <mergeCell ref="AN117:AN122"/>
    <mergeCell ref="AK119:AL122"/>
    <mergeCell ref="AK123:AK127"/>
    <mergeCell ref="AL123:AL127"/>
    <mergeCell ref="AM104:AM105"/>
    <mergeCell ref="AN104:AN109"/>
    <mergeCell ref="AK106:AL109"/>
    <mergeCell ref="AK110:AK114"/>
    <mergeCell ref="AL110:AL114"/>
    <mergeCell ref="AK97:AK101"/>
    <mergeCell ref="AL97:AL101"/>
    <mergeCell ref="B104:B105"/>
    <mergeCell ref="C104:C105"/>
    <mergeCell ref="AK104:AL105"/>
    <mergeCell ref="B91:B92"/>
    <mergeCell ref="C91:C92"/>
    <mergeCell ref="AK91:AL92"/>
    <mergeCell ref="B117:B118"/>
    <mergeCell ref="C117:C118"/>
    <mergeCell ref="AK117:AL118"/>
    <mergeCell ref="AM91:AM92"/>
    <mergeCell ref="AN91:AN96"/>
    <mergeCell ref="AK84:AK88"/>
    <mergeCell ref="AL84:AL88"/>
    <mergeCell ref="AK71:AK75"/>
    <mergeCell ref="AL71:AL75"/>
    <mergeCell ref="AM65:AM66"/>
    <mergeCell ref="B78:B79"/>
    <mergeCell ref="C78:C79"/>
    <mergeCell ref="AK78:AL79"/>
    <mergeCell ref="AM78:AM79"/>
    <mergeCell ref="AN78:AN83"/>
    <mergeCell ref="AK80:AL83"/>
    <mergeCell ref="AK93:AL96"/>
    <mergeCell ref="AK58:AK62"/>
    <mergeCell ref="AL58:AL62"/>
    <mergeCell ref="B65:B66"/>
    <mergeCell ref="C65:C66"/>
    <mergeCell ref="AK65:AL66"/>
    <mergeCell ref="AN65:AN70"/>
    <mergeCell ref="AK67:AL70"/>
    <mergeCell ref="AN39:AN44"/>
    <mergeCell ref="AK41:AL44"/>
    <mergeCell ref="AK45:AK49"/>
    <mergeCell ref="AL45:AL49"/>
    <mergeCell ref="B52:B53"/>
    <mergeCell ref="C52:C53"/>
    <mergeCell ref="AK52:AL53"/>
    <mergeCell ref="AM52:AM53"/>
    <mergeCell ref="AN52:AN57"/>
    <mergeCell ref="AK54:AL57"/>
    <mergeCell ref="AM39:AM40"/>
    <mergeCell ref="AK32:AK36"/>
    <mergeCell ref="AL32:AL36"/>
    <mergeCell ref="B39:B40"/>
    <mergeCell ref="C39:C40"/>
    <mergeCell ref="AK39:AL40"/>
    <mergeCell ref="B26:B27"/>
    <mergeCell ref="C26:C27"/>
    <mergeCell ref="AK26:AL27"/>
    <mergeCell ref="AM26:AM27"/>
    <mergeCell ref="AN26:AN31"/>
    <mergeCell ref="AK28:AL31"/>
    <mergeCell ref="AK13:AL14"/>
    <mergeCell ref="AM13:AM14"/>
    <mergeCell ref="AN13:AN14"/>
    <mergeCell ref="AK15:AL18"/>
    <mergeCell ref="AK19:AK23"/>
    <mergeCell ref="AL19:AL23"/>
    <mergeCell ref="B13:B14"/>
    <mergeCell ref="C13:C14"/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</mergeCells>
  <printOptions horizontalCentered="1" verticalCentered="1"/>
  <pageMargins left="0.19685039370078741" right="0.19685039370078741" top="0.15748031496062992" bottom="0.15748031496062992" header="0.19685039370078741" footer="0.19685039370078741"/>
  <pageSetup paperSize="9" scale="48" fitToHeight="4" orientation="landscape" r:id="rId1"/>
  <rowBreaks count="2" manualBreakCount="2">
    <brk id="50" max="39" man="1"/>
    <brk id="8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2021</vt:lpstr>
      <vt:lpstr>'AZK 2021'!Drucktitel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2021-09-24T07:23:53Z</cp:lastPrinted>
  <dcterms:created xsi:type="dcterms:W3CDTF">2018-04-05T11:56:26Z</dcterms:created>
  <dcterms:modified xsi:type="dcterms:W3CDTF">2021-09-24T07:28:47Z</dcterms:modified>
</cp:coreProperties>
</file>